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6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<sst xmlns="http://schemas.openxmlformats.org/spreadsheetml/2006/main" count="62" uniqueCount="53">
  <si>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Preiswürdigkeit von Futtermitteln (Rinder)</t>
  </si>
  <si>
    <t>Futterwertberechnung für Rinder nach der Methode Löhr:</t>
  </si>
  <si>
    <t>Vergleichs-</t>
  </si>
  <si>
    <t>g Roh-</t>
  </si>
  <si>
    <t>MJ NEL</t>
  </si>
  <si>
    <t>EUR / dt</t>
  </si>
  <si>
    <t>futter</t>
  </si>
  <si>
    <t xml:space="preserve"> protein/kg</t>
  </si>
  <si>
    <t>/ kg FM</t>
  </si>
  <si>
    <t xml:space="preserve"> - alle Preise ohne MWSt. -</t>
  </si>
  <si>
    <t>Weizen</t>
  </si>
  <si>
    <t>Sojaschrot</t>
  </si>
  <si>
    <t xml:space="preserve"> =&gt; Preisfaktor für Energie:</t>
  </si>
  <si>
    <t xml:space="preserve"> =&gt; Preisfaktor für Rohprotein:</t>
  </si>
  <si>
    <t>Futterwert</t>
  </si>
  <si>
    <t>Abschlag</t>
  </si>
  <si>
    <t>Futterwert nach Nährstoffen</t>
  </si>
  <si>
    <t>von:</t>
  </si>
  <si>
    <t>in %</t>
  </si>
  <si>
    <t xml:space="preserve">EUR / dt </t>
  </si>
  <si>
    <t>Preise frei Trog</t>
  </si>
  <si>
    <t>Trockenfuttermittel:</t>
  </si>
  <si>
    <t xml:space="preserve"> (Begründung siehe unten)</t>
  </si>
  <si>
    <t>Rapsextr.schrot</t>
  </si>
  <si>
    <t>Rapskuchen 14%</t>
  </si>
  <si>
    <t>Rapskuchen 18%</t>
  </si>
  <si>
    <t>Melasseschnitzel</t>
  </si>
  <si>
    <t>MLF 18/3</t>
  </si>
  <si>
    <t>Körnermais</t>
  </si>
  <si>
    <t>Erbsen</t>
  </si>
  <si>
    <t>Gerste</t>
  </si>
  <si>
    <t>Feuchtfuttermittel</t>
  </si>
  <si>
    <t>% TS</t>
  </si>
  <si>
    <t>g RP</t>
  </si>
  <si>
    <t xml:space="preserve"> / kg TS</t>
  </si>
  <si>
    <t>Kartoffeln</t>
  </si>
  <si>
    <t>Feuchtmais</t>
  </si>
  <si>
    <t>Maiskleberfutter</t>
  </si>
  <si>
    <t>Biertreber</t>
  </si>
  <si>
    <t>Möhren</t>
  </si>
  <si>
    <t>Preßschnitzel</t>
  </si>
  <si>
    <t>Grassilage</t>
  </si>
  <si>
    <t>kg TM / cbm:</t>
  </si>
  <si>
    <t>Maissilage</t>
  </si>
  <si>
    <t xml:space="preserve">im Vergleich zu </t>
  </si>
  <si>
    <t>und</t>
  </si>
  <si>
    <t>auf der Basis Rohprotein und MJ NEL    (Methode Löhr)</t>
  </si>
  <si>
    <t>Hinweis: Diese Berechnungsmethode gibt nur einen ersten Anhaltspunkt zur Preiswürdigkeit,</t>
  </si>
  <si>
    <t>den genauen Futterwert erhält man durch Optimierung in einem Futterberechnungsprogramm</t>
  </si>
  <si>
    <t>Riskoabschlag (wegen Inhaltsstoff- und Qualitätsschwankungen, zusätzlicher Lagerung, Silierverluste,</t>
  </si>
  <si>
    <t xml:space="preserve"> Mehrarbeit, Verdienstanreiz) - unterschiedlich je nach Futtermittel - bereits abgezogen. Preise frei Trog</t>
  </si>
  <si>
    <t xml:space="preserve"> 2. Spalte:</t>
  </si>
  <si>
    <t>EUR / cbm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</si>
</sst>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General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4" fontId="0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/>
    </xf>
    <xf numFmtId="2" fontId="7" fillId="6" borderId="3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/>
    </xf>
    <xf numFmtId="0" fontId="7" fillId="7" borderId="0" xfId="0" applyFont="1" applyFill="1" applyBorder="1" applyAlignment="1">
      <alignment/>
    </xf>
    <xf numFmtId="2" fontId="7" fillId="7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2" fontId="0" fillId="8" borderId="1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2" fontId="0" fillId="8" borderId="0" xfId="0" applyNumberFormat="1" applyFont="1" applyFill="1" applyBorder="1" applyAlignment="1">
      <alignment/>
    </xf>
    <xf numFmtId="2" fontId="0" fillId="9" borderId="0" xfId="0" applyNumberFormat="1" applyFont="1" applyFill="1" applyBorder="1" applyAlignment="1">
      <alignment/>
    </xf>
    <xf numFmtId="0" fontId="5" fillId="4" borderId="0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2" fontId="5" fillId="4" borderId="0" xfId="0" applyNumberFormat="1" applyFont="1" applyFill="1" applyBorder="1" applyAlignment="1" applyProtection="1">
      <alignment horizontal="center"/>
      <protection locked="0"/>
    </xf>
    <xf numFmtId="2" fontId="5" fillId="4" borderId="2" xfId="0" applyNumberFormat="1" applyFont="1" applyFill="1" applyBorder="1" applyAlignment="1" applyProtection="1">
      <alignment horizontal="center"/>
      <protection locked="0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/>
      <protection locked="0"/>
    </xf>
    <xf numFmtId="1" fontId="0" fillId="4" borderId="0" xfId="0" applyNumberFormat="1" applyFont="1" applyFill="1" applyBorder="1" applyAlignment="1" applyProtection="1">
      <alignment horizontal="center"/>
      <protection locked="0"/>
    </xf>
    <xf numFmtId="2" fontId="0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172" fontId="5" fillId="4" borderId="0" xfId="0" applyNumberFormat="1" applyFont="1" applyFill="1" applyBorder="1" applyAlignment="1" applyProtection="1">
      <alignment/>
      <protection locked="0"/>
    </xf>
    <xf numFmtId="1" fontId="0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1.8515625" style="1" customWidth="1"/>
    <col min="2" max="2" width="10.7109375" style="1" customWidth="1"/>
    <col min="3" max="3" width="12.421875" style="1" customWidth="1"/>
    <col min="4" max="49" width="10.7109375" style="1" customWidth="1"/>
    <col min="50" max="16384" width="11.421875" style="1" customWidth="1"/>
  </cols>
  <sheetData>
    <row r="1" spans="1:11" ht="15.75">
      <c r="A1" s="2" t="s">
        <v>0</v>
      </c>
      <c r="B1" s="2"/>
      <c r="I1" s="3"/>
      <c r="J1" s="4"/>
      <c r="K1" s="4"/>
    </row>
    <row r="2" spans="1:11" ht="15.75">
      <c r="A2" s="2" t="s">
        <v>1</v>
      </c>
      <c r="I2" s="3"/>
      <c r="J2" s="4"/>
      <c r="K2" s="4"/>
    </row>
    <row r="3" ht="9.75" customHeight="1">
      <c r="B3" s="2"/>
    </row>
    <row r="4" spans="1:8" s="6" customFormat="1" ht="12.75">
      <c r="A4" s="5" t="s">
        <v>2</v>
      </c>
      <c r="B4" s="5"/>
      <c r="E4" s="7" t="s">
        <v>3</v>
      </c>
      <c r="F4" s="7" t="s">
        <v>4</v>
      </c>
      <c r="G4" s="5"/>
      <c r="H4" s="5" t="s">
        <v>5</v>
      </c>
    </row>
    <row r="5" spans="1:8" s="6" customFormat="1" ht="12.75">
      <c r="A5" s="5" t="s">
        <v>6</v>
      </c>
      <c r="B5" s="5"/>
      <c r="E5" s="8" t="s">
        <v>7</v>
      </c>
      <c r="F5" s="7" t="s">
        <v>8</v>
      </c>
      <c r="G5" s="5"/>
      <c r="H5" s="5" t="s">
        <v>9</v>
      </c>
    </row>
    <row r="6" spans="1:11" s="6" customFormat="1" ht="12.75">
      <c r="A6" s="49" t="s">
        <v>10</v>
      </c>
      <c r="E6" s="50">
        <v>121</v>
      </c>
      <c r="F6" s="50">
        <v>7.49</v>
      </c>
      <c r="G6" s="49"/>
      <c r="H6" s="51">
        <v>10</v>
      </c>
      <c r="I6" s="52">
        <v>14</v>
      </c>
      <c r="J6" s="53">
        <v>18</v>
      </c>
      <c r="K6" s="53">
        <v>22</v>
      </c>
    </row>
    <row r="7" spans="1:11" s="6" customFormat="1" ht="12.75">
      <c r="A7" s="49" t="s">
        <v>11</v>
      </c>
      <c r="E7" s="50">
        <v>425</v>
      </c>
      <c r="F7" s="50">
        <v>7.59</v>
      </c>
      <c r="G7" s="49"/>
      <c r="H7" s="51">
        <v>21</v>
      </c>
      <c r="I7" s="52">
        <v>25</v>
      </c>
      <c r="J7" s="53">
        <v>29</v>
      </c>
      <c r="K7" s="53">
        <v>33</v>
      </c>
    </row>
    <row r="8" s="6" customFormat="1" ht="9.75" customHeight="1"/>
    <row r="9" spans="5:11" s="6" customFormat="1" ht="12.75">
      <c r="E9" s="6" t="s">
        <v>12</v>
      </c>
      <c r="H9" s="9">
        <f>+(H6*$E7/$E6-H7)/($F6*$E7/$E6-$F7)</f>
        <v>0.754572026527026</v>
      </c>
      <c r="I9" s="9">
        <f>+(I6*$E7/$E6-I7)/($F6*$E7/$E6-$F7)</f>
        <v>1.2914705544713578</v>
      </c>
      <c r="J9" s="9">
        <f>+(J6*$E7/$E6-J7)/($F6*$E7/$E6-$F7)</f>
        <v>1.82836908241569</v>
      </c>
      <c r="K9" s="9">
        <f>+(K6*$E7/$E6-K7)/($F6*$E7/$E6-$F7)</f>
        <v>2.365267610360022</v>
      </c>
    </row>
    <row r="10" spans="1:11" s="6" customFormat="1" ht="12.75">
      <c r="A10" s="10"/>
      <c r="B10" s="10"/>
      <c r="C10" s="10"/>
      <c r="D10" s="10"/>
      <c r="E10" s="10" t="s">
        <v>13</v>
      </c>
      <c r="F10" s="10"/>
      <c r="G10" s="10"/>
      <c r="H10" s="11">
        <f>(H6-H9*$F6)/$E6</f>
        <v>0.03593599604390557</v>
      </c>
      <c r="I10" s="11">
        <f>(I6-I9*$F6)/$E6</f>
        <v>0.035759384686029176</v>
      </c>
      <c r="J10" s="11">
        <f>(J6-J9*$F6)/$E6</f>
        <v>0.03558277332815274</v>
      </c>
      <c r="K10" s="11">
        <f>(K6-K9*$F6)/$E6</f>
        <v>0.035406161970276316</v>
      </c>
    </row>
    <row r="11" spans="1:11" s="6" customFormat="1" ht="12.75">
      <c r="A11" s="5" t="s">
        <v>14</v>
      </c>
      <c r="B11" s="5"/>
      <c r="E11" s="7" t="s">
        <v>3</v>
      </c>
      <c r="F11" s="7" t="s">
        <v>4</v>
      </c>
      <c r="G11" s="7" t="s">
        <v>15</v>
      </c>
      <c r="H11" s="12" t="s">
        <v>16</v>
      </c>
      <c r="I11" s="7"/>
      <c r="K11" s="5"/>
    </row>
    <row r="12" spans="1:10" s="6" customFormat="1" ht="12.75">
      <c r="A12" s="5" t="s">
        <v>17</v>
      </c>
      <c r="B12" s="5"/>
      <c r="E12" s="8" t="s">
        <v>7</v>
      </c>
      <c r="F12" s="7" t="s">
        <v>8</v>
      </c>
      <c r="G12" s="7" t="s">
        <v>18</v>
      </c>
      <c r="H12" s="5" t="s">
        <v>19</v>
      </c>
      <c r="I12" s="7"/>
      <c r="J12" s="5" t="s">
        <v>20</v>
      </c>
    </row>
    <row r="13" spans="2:7" s="6" customFormat="1" ht="12.75">
      <c r="B13" s="5" t="s">
        <v>21</v>
      </c>
      <c r="G13" s="13" t="s">
        <v>22</v>
      </c>
    </row>
    <row r="14" spans="1:11" s="6" customFormat="1" ht="12.75">
      <c r="A14" s="54" t="s">
        <v>23</v>
      </c>
      <c r="B14" s="5"/>
      <c r="E14" s="55">
        <v>330</v>
      </c>
      <c r="F14" s="56">
        <v>6.51</v>
      </c>
      <c r="G14" s="57">
        <v>0</v>
      </c>
      <c r="H14" s="14">
        <f aca="true" t="shared" si="0" ref="H14:H21">IF($F14="","",($E14*H$10+$F14*H$9)*(100-$G14)/100)</f>
        <v>16.771142587179778</v>
      </c>
      <c r="I14" s="15">
        <f aca="true" t="shared" si="1" ref="I14:K21">IF($F14="","",($E14*I$10+$F14*I$9)*(100-$G14)/100)</f>
        <v>20.208070255998166</v>
      </c>
      <c r="J14" s="16">
        <f t="shared" si="1"/>
        <v>23.644997924816543</v>
      </c>
      <c r="K14" s="16">
        <f t="shared" si="1"/>
        <v>27.081925593634928</v>
      </c>
    </row>
    <row r="15" spans="1:11" s="6" customFormat="1" ht="12.75">
      <c r="A15" s="54" t="s">
        <v>24</v>
      </c>
      <c r="B15" s="5"/>
      <c r="E15" s="55">
        <v>310</v>
      </c>
      <c r="F15" s="56">
        <v>7.2</v>
      </c>
      <c r="G15" s="57">
        <v>15</v>
      </c>
      <c r="H15" s="14">
        <f t="shared" si="0"/>
        <v>14.087115759914518</v>
      </c>
      <c r="I15" s="15">
        <f t="shared" si="1"/>
        <v>17.3263976581334</v>
      </c>
      <c r="J15" s="16">
        <f t="shared" si="1"/>
        <v>20.56567955635227</v>
      </c>
      <c r="K15" s="16">
        <f t="shared" si="1"/>
        <v>23.80496145457114</v>
      </c>
    </row>
    <row r="16" spans="1:11" s="6" customFormat="1" ht="12.75">
      <c r="A16" s="54" t="s">
        <v>25</v>
      </c>
      <c r="B16" s="5"/>
      <c r="E16" s="55">
        <v>290</v>
      </c>
      <c r="F16" s="56">
        <v>7.7</v>
      </c>
      <c r="G16" s="57">
        <v>15</v>
      </c>
      <c r="H16" s="14">
        <f t="shared" si="0"/>
        <v>13.79689693844211</v>
      </c>
      <c r="I16" s="15">
        <f t="shared" si="1"/>
        <v>17.26736310412123</v>
      </c>
      <c r="J16" s="16">
        <f t="shared" si="1"/>
        <v>20.73782926980034</v>
      </c>
      <c r="K16" s="16">
        <f t="shared" si="1"/>
        <v>24.208295435479453</v>
      </c>
    </row>
    <row r="17" spans="1:11" s="6" customFormat="1" ht="12.75">
      <c r="A17" s="54" t="s">
        <v>26</v>
      </c>
      <c r="B17" s="5"/>
      <c r="E17" s="55">
        <v>115</v>
      </c>
      <c r="F17" s="56">
        <v>6.93</v>
      </c>
      <c r="G17" s="57">
        <v>0</v>
      </c>
      <c r="H17" s="14">
        <f t="shared" si="0"/>
        <v>9.361823688881431</v>
      </c>
      <c r="I17" s="15">
        <f t="shared" si="1"/>
        <v>13.062220181379866</v>
      </c>
      <c r="J17" s="16">
        <f t="shared" si="1"/>
        <v>16.7626166738783</v>
      </c>
      <c r="K17" s="16">
        <f t="shared" si="1"/>
        <v>20.46301316637673</v>
      </c>
    </row>
    <row r="18" spans="1:11" s="6" customFormat="1" ht="12.75">
      <c r="A18" s="54" t="s">
        <v>27</v>
      </c>
      <c r="B18" s="5"/>
      <c r="E18" s="55">
        <v>180</v>
      </c>
      <c r="F18" s="56">
        <v>6.7</v>
      </c>
      <c r="G18" s="57">
        <v>0</v>
      </c>
      <c r="H18" s="14">
        <f t="shared" si="0"/>
        <v>11.524111865634076</v>
      </c>
      <c r="I18" s="15">
        <f t="shared" si="1"/>
        <v>15.089541958443348</v>
      </c>
      <c r="J18" s="16">
        <f t="shared" si="1"/>
        <v>18.654972051252617</v>
      </c>
      <c r="K18" s="16">
        <f t="shared" si="1"/>
        <v>22.220402144061882</v>
      </c>
    </row>
    <row r="19" spans="1:11" s="6" customFormat="1" ht="12.75">
      <c r="A19" s="54" t="s">
        <v>28</v>
      </c>
      <c r="B19" s="5"/>
      <c r="E19" s="55">
        <v>93</v>
      </c>
      <c r="F19" s="56">
        <v>7.38</v>
      </c>
      <c r="G19" s="57">
        <v>0</v>
      </c>
      <c r="H19" s="14">
        <f t="shared" si="0"/>
        <v>8.91078918785267</v>
      </c>
      <c r="I19" s="15">
        <f t="shared" si="1"/>
        <v>12.856675467799334</v>
      </c>
      <c r="J19" s="16">
        <f t="shared" si="1"/>
        <v>16.802561747745997</v>
      </c>
      <c r="K19" s="16">
        <f t="shared" si="1"/>
        <v>20.748448027692657</v>
      </c>
    </row>
    <row r="20" spans="1:11" s="6" customFormat="1" ht="12.75">
      <c r="A20" s="54" t="s">
        <v>29</v>
      </c>
      <c r="B20" s="5"/>
      <c r="E20" s="55">
        <v>221</v>
      </c>
      <c r="F20" s="56">
        <v>7.51</v>
      </c>
      <c r="G20" s="57">
        <v>0</v>
      </c>
      <c r="H20" s="14">
        <f t="shared" si="0"/>
        <v>13.608691044921096</v>
      </c>
      <c r="I20" s="15">
        <f t="shared" si="1"/>
        <v>17.601767879692346</v>
      </c>
      <c r="J20" s="16">
        <f t="shared" si="1"/>
        <v>21.594844714463587</v>
      </c>
      <c r="K20" s="16">
        <f t="shared" si="1"/>
        <v>25.587921549234828</v>
      </c>
    </row>
    <row r="21" spans="1:11" s="6" customFormat="1" ht="12.75">
      <c r="A21" s="54" t="s">
        <v>30</v>
      </c>
      <c r="B21" s="5"/>
      <c r="E21" s="55">
        <v>109</v>
      </c>
      <c r="F21" s="56">
        <v>7.11</v>
      </c>
      <c r="G21" s="57">
        <v>0</v>
      </c>
      <c r="H21" s="14">
        <f t="shared" si="0"/>
        <v>9.282030677392862</v>
      </c>
      <c r="I21" s="15">
        <f t="shared" si="1"/>
        <v>13.080128573068535</v>
      </c>
      <c r="J21" s="16">
        <f t="shared" si="1"/>
        <v>16.878226468744202</v>
      </c>
      <c r="K21" s="16">
        <f t="shared" si="1"/>
        <v>20.676324364419873</v>
      </c>
    </row>
    <row r="22" spans="2:11" s="6" customFormat="1" ht="12.75">
      <c r="B22" s="5" t="s">
        <v>31</v>
      </c>
      <c r="E22" s="17"/>
      <c r="F22" s="18"/>
      <c r="I22" s="19"/>
      <c r="J22" s="20"/>
      <c r="K22" s="20"/>
    </row>
    <row r="23" spans="2:11" s="6" customFormat="1" ht="12.75">
      <c r="B23" s="5" t="s">
        <v>32</v>
      </c>
      <c r="C23" s="7" t="s">
        <v>33</v>
      </c>
      <c r="D23" s="7" t="s">
        <v>4</v>
      </c>
      <c r="I23" s="19"/>
      <c r="J23" s="20"/>
      <c r="K23" s="20"/>
    </row>
    <row r="24" spans="2:11" s="6" customFormat="1" ht="12.75">
      <c r="B24" s="5"/>
      <c r="C24" s="7" t="s">
        <v>34</v>
      </c>
      <c r="D24" s="7" t="s">
        <v>34</v>
      </c>
      <c r="I24" s="19"/>
      <c r="J24" s="20"/>
      <c r="K24" s="20"/>
    </row>
    <row r="25" spans="1:11" s="6" customFormat="1" ht="12.75">
      <c r="A25" s="54" t="s">
        <v>35</v>
      </c>
      <c r="B25" s="58">
        <v>22</v>
      </c>
      <c r="C25" s="59">
        <v>95</v>
      </c>
      <c r="D25" s="60">
        <v>8.44</v>
      </c>
      <c r="E25" s="21">
        <f aca="true" t="shared" si="2" ref="E25:E33">IF(B25="","",B25/100*C25)</f>
        <v>20.9</v>
      </c>
      <c r="F25" s="22">
        <f aca="true" t="shared" si="3" ref="F25:F33">IF(B25="","",B25/100*D25)</f>
        <v>1.8568</v>
      </c>
      <c r="G25" s="57">
        <v>20</v>
      </c>
      <c r="H25" s="14">
        <f aca="true" t="shared" si="4" ref="H25:K31">IF($F25="","",($E25*H$10+$F25*H$9)*(100-$G25)/100)</f>
        <v>1.7217213249384065</v>
      </c>
      <c r="I25" s="15">
        <f t="shared" si="4"/>
        <v>2.5162989323843417</v>
      </c>
      <c r="J25" s="16">
        <f t="shared" si="4"/>
        <v>3.3108765398302764</v>
      </c>
      <c r="K25" s="16">
        <f t="shared" si="4"/>
        <v>4.105454147276211</v>
      </c>
    </row>
    <row r="26" spans="1:11" s="6" customFormat="1" ht="12.75">
      <c r="A26" s="54" t="s">
        <v>36</v>
      </c>
      <c r="B26" s="58">
        <v>65</v>
      </c>
      <c r="C26" s="59">
        <v>106</v>
      </c>
      <c r="D26" s="60">
        <v>8.39</v>
      </c>
      <c r="E26" s="21">
        <f t="shared" si="2"/>
        <v>68.9</v>
      </c>
      <c r="F26" s="22">
        <f t="shared" si="3"/>
        <v>5.453500000000001</v>
      </c>
      <c r="G26" s="57">
        <v>10</v>
      </c>
      <c r="H26" s="14">
        <f t="shared" si="4"/>
        <v>5.9319438066812085</v>
      </c>
      <c r="I26" s="15">
        <f t="shared" si="4"/>
        <v>8.556170646309265</v>
      </c>
      <c r="J26" s="16">
        <f t="shared" si="4"/>
        <v>11.180397485937322</v>
      </c>
      <c r="K26" s="16">
        <f t="shared" si="4"/>
        <v>13.804624325565378</v>
      </c>
    </row>
    <row r="27" spans="1:11" s="6" customFormat="1" ht="12.75">
      <c r="A27" s="54" t="s">
        <v>37</v>
      </c>
      <c r="B27" s="58">
        <v>44</v>
      </c>
      <c r="C27" s="59">
        <v>176</v>
      </c>
      <c r="D27" s="60">
        <v>8.1</v>
      </c>
      <c r="E27" s="21">
        <f t="shared" si="2"/>
        <v>77.44</v>
      </c>
      <c r="F27" s="22">
        <f t="shared" si="3"/>
        <v>3.564</v>
      </c>
      <c r="G27" s="57">
        <v>10</v>
      </c>
      <c r="H27" s="14">
        <f t="shared" si="4"/>
        <v>4.924960412564132</v>
      </c>
      <c r="I27" s="15">
        <f t="shared" si="4"/>
        <v>6.634807025599818</v>
      </c>
      <c r="J27" s="16">
        <f t="shared" si="4"/>
        <v>8.3446536386355</v>
      </c>
      <c r="K27" s="16">
        <f t="shared" si="4"/>
        <v>10.054500251671184</v>
      </c>
    </row>
    <row r="28" spans="1:11" s="6" customFormat="1" ht="12.75">
      <c r="A28" s="54" t="s">
        <v>38</v>
      </c>
      <c r="B28" s="58">
        <v>22</v>
      </c>
      <c r="C28" s="59">
        <v>250</v>
      </c>
      <c r="D28" s="60">
        <v>6.5</v>
      </c>
      <c r="E28" s="21">
        <f t="shared" si="2"/>
        <v>55</v>
      </c>
      <c r="F28" s="22">
        <f t="shared" si="3"/>
        <v>1.43</v>
      </c>
      <c r="G28" s="57">
        <v>15</v>
      </c>
      <c r="H28" s="14">
        <f t="shared" si="4"/>
        <v>2.597190113296185</v>
      </c>
      <c r="I28" s="15">
        <f t="shared" si="4"/>
        <v>3.2415336930317995</v>
      </c>
      <c r="J28" s="16">
        <f t="shared" si="4"/>
        <v>3.885877272767411</v>
      </c>
      <c r="K28" s="16">
        <f t="shared" si="4"/>
        <v>4.5302208525030245</v>
      </c>
    </row>
    <row r="29" spans="1:11" s="6" customFormat="1" ht="12.75">
      <c r="A29" s="54" t="s">
        <v>39</v>
      </c>
      <c r="B29" s="58">
        <v>13</v>
      </c>
      <c r="C29" s="59">
        <v>92</v>
      </c>
      <c r="D29" s="60">
        <v>7.7</v>
      </c>
      <c r="E29" s="21">
        <f>IF(B29="","",B29/100*C29)</f>
        <v>11.96</v>
      </c>
      <c r="F29" s="22">
        <f>IF(B29="","",B29/100*D29)</f>
        <v>1.0010000000000001</v>
      </c>
      <c r="G29" s="57">
        <v>15</v>
      </c>
      <c r="H29" s="14">
        <f t="shared" si="4"/>
        <v>1.0073529445528642</v>
      </c>
      <c r="I29" s="15">
        <f t="shared" si="4"/>
        <v>1.4623776259901278</v>
      </c>
      <c r="J29" s="16">
        <f t="shared" si="4"/>
        <v>1.9174023074273907</v>
      </c>
      <c r="K29" s="16">
        <f t="shared" si="4"/>
        <v>2.3724269888646536</v>
      </c>
    </row>
    <row r="30" spans="1:11" s="6" customFormat="1" ht="12.75">
      <c r="A30" s="54" t="s">
        <v>40</v>
      </c>
      <c r="B30" s="58">
        <v>22</v>
      </c>
      <c r="C30" s="59">
        <v>109</v>
      </c>
      <c r="D30" s="60">
        <v>7.4</v>
      </c>
      <c r="E30" s="21">
        <f t="shared" si="2"/>
        <v>23.98</v>
      </c>
      <c r="F30" s="22">
        <f t="shared" si="3"/>
        <v>1.6280000000000001</v>
      </c>
      <c r="G30" s="57">
        <v>10</v>
      </c>
      <c r="H30" s="14">
        <f t="shared" si="4"/>
        <v>1.8811695998869686</v>
      </c>
      <c r="I30" s="15">
        <f t="shared" si="4"/>
        <v>2.6640216967053156</v>
      </c>
      <c r="J30" s="16">
        <f t="shared" si="4"/>
        <v>3.446873793523662</v>
      </c>
      <c r="K30" s="16">
        <f t="shared" si="4"/>
        <v>4.229725890342007</v>
      </c>
    </row>
    <row r="31" spans="1:11" s="6" customFormat="1" ht="12.75">
      <c r="A31" s="54" t="s">
        <v>41</v>
      </c>
      <c r="B31" s="58">
        <v>40</v>
      </c>
      <c r="C31" s="59">
        <v>160</v>
      </c>
      <c r="D31" s="60">
        <v>5.9</v>
      </c>
      <c r="E31" s="21">
        <f t="shared" si="2"/>
        <v>64</v>
      </c>
      <c r="F31" s="22">
        <f t="shared" si="3"/>
        <v>2.3600000000000003</v>
      </c>
      <c r="G31" s="57">
        <v>10</v>
      </c>
      <c r="H31" s="14">
        <f t="shared" si="4"/>
        <v>3.6726243564723644</v>
      </c>
      <c r="I31" s="15">
        <f t="shared" si="4"/>
        <v>4.802824015612445</v>
      </c>
      <c r="J31" s="15">
        <f t="shared" si="4"/>
        <v>5.933023674752524</v>
      </c>
      <c r="K31" s="16">
        <f t="shared" si="4"/>
        <v>7.063223333892603</v>
      </c>
    </row>
    <row r="32" spans="3:11" s="6" customFormat="1" ht="12.75">
      <c r="C32" s="23" t="s">
        <v>42</v>
      </c>
      <c r="D32" s="24"/>
      <c r="E32" s="61">
        <v>200</v>
      </c>
      <c r="F32" s="22"/>
      <c r="G32" s="25"/>
      <c r="H32" s="14">
        <f>IF($E32="","",$E32/$B31*H31)</f>
        <v>18.363121782361823</v>
      </c>
      <c r="I32" s="16">
        <f>IF($E32="","",$E32/$B31*I31)</f>
        <v>24.014120078062223</v>
      </c>
      <c r="J32" s="16">
        <f>IF($E32="","",$E32/$B31*J31)</f>
        <v>29.665118373762617</v>
      </c>
      <c r="K32" s="16">
        <f>IF($E32="","",$E32/$B31*K31)</f>
        <v>35.316116669463014</v>
      </c>
    </row>
    <row r="33" spans="1:11" s="6" customFormat="1" ht="12.75">
      <c r="A33" s="54" t="s">
        <v>43</v>
      </c>
      <c r="B33" s="58">
        <v>32</v>
      </c>
      <c r="C33" s="59">
        <v>86</v>
      </c>
      <c r="D33" s="60">
        <v>6.7</v>
      </c>
      <c r="E33" s="21">
        <f t="shared" si="2"/>
        <v>27.52</v>
      </c>
      <c r="F33" s="22">
        <f t="shared" si="3"/>
        <v>2.144</v>
      </c>
      <c r="G33" s="57">
        <v>0</v>
      </c>
      <c r="H33" s="14">
        <f>IF($F33="","",($E33*H$10+$F33*H$9)*(100-$G33)/100)</f>
        <v>2.6067610360022253</v>
      </c>
      <c r="I33" s="15">
        <f>IF($F33="","",($E33*I$10+$F33*I$9)*(100-$G33)/100)</f>
        <v>3.753011135346114</v>
      </c>
      <c r="J33" s="15">
        <f>IF($F33="","",($E33*J$10+$F33*J$9)*(100-$G33)/100)</f>
        <v>4.899261234690003</v>
      </c>
      <c r="K33" s="16">
        <f>IF($F33="","",($E33*K$10+$F33*K$9)*(100-$G33)/100)</f>
        <v>6.0455113340338915</v>
      </c>
    </row>
    <row r="34" spans="3:11" s="6" customFormat="1" ht="12.75">
      <c r="C34" s="23" t="s">
        <v>42</v>
      </c>
      <c r="D34" s="24"/>
      <c r="E34" s="61">
        <v>200</v>
      </c>
      <c r="F34" s="22"/>
      <c r="G34" s="25"/>
      <c r="H34" s="14">
        <f>IF($E34="","",$E34/$B33*H33)</f>
        <v>16.292256475013907</v>
      </c>
      <c r="I34" s="16">
        <f>IF($E34="","",$E34/$B33*I33)</f>
        <v>23.456319595913214</v>
      </c>
      <c r="J34" s="16">
        <f>IF($E34="","",$E34/$B33*J33)</f>
        <v>30.620382716812518</v>
      </c>
      <c r="K34" s="16">
        <f>IF($E34="","",$E34/$B33*K33)</f>
        <v>37.78444583771182</v>
      </c>
    </row>
    <row r="35" s="6" customFormat="1" ht="12.75"/>
    <row r="36" spans="1:11" s="6" customFormat="1" ht="12.75">
      <c r="A36" s="5" t="str">
        <f>+A1</f>
        <v>Preiswürdigkeit von Futtermitteln (Rinder)</v>
      </c>
      <c r="I36" s="33"/>
      <c r="J36" s="34"/>
      <c r="K36" s="34"/>
    </row>
    <row r="37" spans="1:11" s="6" customFormat="1" ht="12.75">
      <c r="A37" s="6" t="s">
        <v>44</v>
      </c>
      <c r="C37" s="37" t="str">
        <f>+A6</f>
        <v>Weizen</v>
      </c>
      <c r="D37" s="23"/>
      <c r="F37" s="6" t="s">
        <v>45</v>
      </c>
      <c r="G37" s="43" t="str">
        <f>+A7</f>
        <v>Sojaschrot</v>
      </c>
      <c r="H37" s="23"/>
      <c r="I37" s="33"/>
      <c r="J37" s="34"/>
      <c r="K37" s="34"/>
    </row>
    <row r="38" spans="1:11" s="6" customFormat="1" ht="12.75">
      <c r="A38" s="10" t="s">
        <v>46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="6" customFormat="1" ht="12.75">
      <c r="A39" s="6" t="s">
        <v>47</v>
      </c>
    </row>
    <row r="40" spans="1:11" s="6" customFormat="1" ht="12.75">
      <c r="A40" s="10" t="s">
        <v>48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0" s="6" customFormat="1" ht="12.75">
      <c r="A41" s="37" t="str">
        <f>+A6</f>
        <v>Weizen</v>
      </c>
      <c r="B41" s="37"/>
      <c r="C41" s="6" t="s">
        <v>5</v>
      </c>
      <c r="D41" s="38">
        <f>+H6</f>
        <v>10</v>
      </c>
      <c r="F41" s="38">
        <f>+I6</f>
        <v>14</v>
      </c>
      <c r="H41" s="38">
        <f>+J6</f>
        <v>18</v>
      </c>
      <c r="J41" s="38">
        <f>+K6</f>
        <v>22</v>
      </c>
    </row>
    <row r="42" spans="1:10" s="6" customFormat="1" ht="12.75">
      <c r="A42" s="44" t="str">
        <f>+A7</f>
        <v>Sojaschrot</v>
      </c>
      <c r="B42" s="44"/>
      <c r="C42" s="10"/>
      <c r="D42" s="45">
        <f>+H7</f>
        <v>21</v>
      </c>
      <c r="E42" s="10"/>
      <c r="F42" s="45">
        <f>+I7</f>
        <v>25</v>
      </c>
      <c r="G42" s="10"/>
      <c r="H42" s="45">
        <f>+J7</f>
        <v>29</v>
      </c>
      <c r="I42" s="10"/>
      <c r="J42" s="45">
        <f>+K7</f>
        <v>33</v>
      </c>
    </row>
    <row r="43" s="6" customFormat="1" ht="12.75">
      <c r="A43" s="26" t="s">
        <v>49</v>
      </c>
    </row>
    <row r="44" spans="1:10" s="6" customFormat="1" ht="12.75">
      <c r="A44" s="10" t="s">
        <v>50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s="6" customFormat="1" ht="12.75">
      <c r="A45" s="43" t="str">
        <f aca="true" t="shared" si="5" ref="A45:A52">IF(A14="","",A14)</f>
        <v>Rapsextr.schrot</v>
      </c>
      <c r="B45" s="43"/>
      <c r="C45" s="6" t="s">
        <v>5</v>
      </c>
      <c r="D45" s="47">
        <f aca="true" t="shared" si="6" ref="D45:D52">IF(H14="","",ROUND(H14,1))</f>
        <v>16.8</v>
      </c>
      <c r="F45" s="47">
        <f aca="true" t="shared" si="7" ref="F45:F52">IF(I14="","",ROUND(I14,1))</f>
        <v>20.2</v>
      </c>
      <c r="H45" s="47">
        <f aca="true" t="shared" si="8" ref="H45:H52">IF(J14="","",ROUND(J14,1))</f>
        <v>23.6</v>
      </c>
      <c r="J45" s="47">
        <f aca="true" t="shared" si="9" ref="J45:J52">IF(K14="","",ROUND(K14,1))</f>
        <v>27.1</v>
      </c>
    </row>
    <row r="46" spans="1:10" s="6" customFormat="1" ht="12.75">
      <c r="A46" s="46" t="str">
        <f t="shared" si="5"/>
        <v>Rapskuchen 14%</v>
      </c>
      <c r="B46" s="46"/>
      <c r="D46" s="48">
        <f t="shared" si="6"/>
        <v>14.1</v>
      </c>
      <c r="F46" s="48">
        <f t="shared" si="7"/>
        <v>17.3</v>
      </c>
      <c r="H46" s="48">
        <f t="shared" si="8"/>
        <v>20.6</v>
      </c>
      <c r="J46" s="48">
        <f t="shared" si="9"/>
        <v>23.8</v>
      </c>
    </row>
    <row r="47" spans="1:10" s="6" customFormat="1" ht="12.75">
      <c r="A47" s="46" t="str">
        <f t="shared" si="5"/>
        <v>Rapskuchen 18%</v>
      </c>
      <c r="B47" s="46"/>
      <c r="D47" s="48">
        <f t="shared" si="6"/>
        <v>13.8</v>
      </c>
      <c r="F47" s="48">
        <f t="shared" si="7"/>
        <v>17.3</v>
      </c>
      <c r="H47" s="48">
        <f t="shared" si="8"/>
        <v>20.7</v>
      </c>
      <c r="J47" s="48">
        <f t="shared" si="9"/>
        <v>24.2</v>
      </c>
    </row>
    <row r="48" spans="1:10" s="6" customFormat="1" ht="12.75">
      <c r="A48" s="31" t="str">
        <f t="shared" si="5"/>
        <v>Melasseschnitzel</v>
      </c>
      <c r="B48" s="31"/>
      <c r="D48" s="32">
        <f t="shared" si="6"/>
        <v>9.4</v>
      </c>
      <c r="F48" s="32">
        <f t="shared" si="7"/>
        <v>13.1</v>
      </c>
      <c r="H48" s="32">
        <f t="shared" si="8"/>
        <v>16.8</v>
      </c>
      <c r="J48" s="32">
        <f t="shared" si="9"/>
        <v>20.5</v>
      </c>
    </row>
    <row r="49" spans="1:10" s="6" customFormat="1" ht="12.75">
      <c r="A49" s="29" t="str">
        <f t="shared" si="5"/>
        <v>MLF 18/3</v>
      </c>
      <c r="B49" s="29"/>
      <c r="D49" s="30">
        <f t="shared" si="6"/>
        <v>11.5</v>
      </c>
      <c r="F49" s="30">
        <f t="shared" si="7"/>
        <v>15.1</v>
      </c>
      <c r="H49" s="30">
        <f t="shared" si="8"/>
        <v>18.7</v>
      </c>
      <c r="J49" s="30">
        <f t="shared" si="9"/>
        <v>22.2</v>
      </c>
    </row>
    <row r="50" spans="1:10" s="6" customFormat="1" ht="12.75">
      <c r="A50" s="41" t="str">
        <f t="shared" si="5"/>
        <v>Körnermais</v>
      </c>
      <c r="B50" s="41"/>
      <c r="D50" s="42">
        <f t="shared" si="6"/>
        <v>8.9</v>
      </c>
      <c r="F50" s="42">
        <f t="shared" si="7"/>
        <v>12.9</v>
      </c>
      <c r="H50" s="42">
        <f t="shared" si="8"/>
        <v>16.8</v>
      </c>
      <c r="J50" s="42">
        <f t="shared" si="9"/>
        <v>20.7</v>
      </c>
    </row>
    <row r="51" spans="1:10" s="6" customFormat="1" ht="12.75">
      <c r="A51" s="35" t="str">
        <f t="shared" si="5"/>
        <v>Erbsen</v>
      </c>
      <c r="B51" s="35"/>
      <c r="D51" s="36">
        <f t="shared" si="6"/>
        <v>13.6</v>
      </c>
      <c r="F51" s="36">
        <f t="shared" si="7"/>
        <v>17.6</v>
      </c>
      <c r="H51" s="36">
        <f t="shared" si="8"/>
        <v>21.6</v>
      </c>
      <c r="J51" s="36">
        <f t="shared" si="9"/>
        <v>25.6</v>
      </c>
    </row>
    <row r="52" spans="1:10" s="6" customFormat="1" ht="12.75">
      <c r="A52" s="41" t="str">
        <f t="shared" si="5"/>
        <v>Gerste</v>
      </c>
      <c r="B52" s="41"/>
      <c r="D52" s="42">
        <f t="shared" si="6"/>
        <v>9.3</v>
      </c>
      <c r="F52" s="42">
        <f t="shared" si="7"/>
        <v>13.1</v>
      </c>
      <c r="H52" s="42">
        <f t="shared" si="8"/>
        <v>16.9</v>
      </c>
      <c r="J52" s="42">
        <f t="shared" si="9"/>
        <v>20.7</v>
      </c>
    </row>
    <row r="53" spans="1:10" s="6" customFormat="1" ht="12.75">
      <c r="A53" s="27" t="str">
        <f aca="true" t="shared" si="10" ref="A53:A59">IF(A25="","",A25)</f>
        <v>Kartoffeln</v>
      </c>
      <c r="B53" s="27"/>
      <c r="D53" s="28">
        <f aca="true" t="shared" si="11" ref="D53:D59">IF(H25="","",ROUND(H25,1))</f>
        <v>1.7</v>
      </c>
      <c r="F53" s="28">
        <f aca="true" t="shared" si="12" ref="F53:F59">IF(I25="","",ROUND(I25,1))</f>
        <v>2.5</v>
      </c>
      <c r="H53" s="28">
        <f aca="true" t="shared" si="13" ref="H53:H59">IF(J25="","",ROUND(J25,1))</f>
        <v>3.3</v>
      </c>
      <c r="J53" s="28">
        <f aca="true" t="shared" si="14" ref="J53:J59">IF(K25="","",ROUND(K25,1))</f>
        <v>4.1</v>
      </c>
    </row>
    <row r="54" spans="1:10" s="6" customFormat="1" ht="12.75">
      <c r="A54" s="37" t="str">
        <f t="shared" si="10"/>
        <v>Feuchtmais</v>
      </c>
      <c r="B54" s="37"/>
      <c r="D54" s="38">
        <f t="shared" si="11"/>
        <v>5.9</v>
      </c>
      <c r="F54" s="38">
        <f t="shared" si="12"/>
        <v>8.6</v>
      </c>
      <c r="H54" s="38">
        <f t="shared" si="13"/>
        <v>11.2</v>
      </c>
      <c r="J54" s="38">
        <f t="shared" si="14"/>
        <v>13.8</v>
      </c>
    </row>
    <row r="55" spans="1:10" s="6" customFormat="1" ht="12.75">
      <c r="A55" s="29" t="str">
        <f t="shared" si="10"/>
        <v>Maiskleberfutter</v>
      </c>
      <c r="B55" s="29"/>
      <c r="D55" s="30">
        <f t="shared" si="11"/>
        <v>4.9</v>
      </c>
      <c r="F55" s="30">
        <f t="shared" si="12"/>
        <v>6.6</v>
      </c>
      <c r="H55" s="30">
        <f t="shared" si="13"/>
        <v>8.3</v>
      </c>
      <c r="J55" s="30">
        <f t="shared" si="14"/>
        <v>10.1</v>
      </c>
    </row>
    <row r="56" spans="1:10" s="6" customFormat="1" ht="12.75">
      <c r="A56" s="35" t="str">
        <f t="shared" si="10"/>
        <v>Biertreber</v>
      </c>
      <c r="B56" s="35"/>
      <c r="D56" s="36">
        <f t="shared" si="11"/>
        <v>2.6</v>
      </c>
      <c r="F56" s="36">
        <f t="shared" si="12"/>
        <v>3.2</v>
      </c>
      <c r="H56" s="36">
        <f t="shared" si="13"/>
        <v>3.9</v>
      </c>
      <c r="J56" s="36">
        <f t="shared" si="14"/>
        <v>4.5</v>
      </c>
    </row>
    <row r="57" spans="1:10" s="6" customFormat="1" ht="12.75">
      <c r="A57" s="29" t="str">
        <f t="shared" si="10"/>
        <v>Möhren</v>
      </c>
      <c r="B57" s="29"/>
      <c r="D57" s="30">
        <f t="shared" si="11"/>
        <v>1</v>
      </c>
      <c r="F57" s="30">
        <f t="shared" si="12"/>
        <v>1.5</v>
      </c>
      <c r="H57" s="30">
        <f t="shared" si="13"/>
        <v>1.9</v>
      </c>
      <c r="J57" s="30">
        <f t="shared" si="14"/>
        <v>2.4</v>
      </c>
    </row>
    <row r="58" spans="1:10" s="6" customFormat="1" ht="12.75">
      <c r="A58" s="35" t="str">
        <f t="shared" si="10"/>
        <v>Preßschnitzel</v>
      </c>
      <c r="B58" s="35"/>
      <c r="D58" s="36">
        <f t="shared" si="11"/>
        <v>1.9</v>
      </c>
      <c r="F58" s="36">
        <f t="shared" si="12"/>
        <v>2.7</v>
      </c>
      <c r="H58" s="36">
        <f t="shared" si="13"/>
        <v>3.4</v>
      </c>
      <c r="J58" s="36">
        <f t="shared" si="14"/>
        <v>4.2</v>
      </c>
    </row>
    <row r="59" spans="1:11" s="6" customFormat="1" ht="12.75">
      <c r="A59" s="37" t="str">
        <f t="shared" si="10"/>
        <v>Grassilage</v>
      </c>
      <c r="B59" s="37"/>
      <c r="C59" s="6" t="s">
        <v>51</v>
      </c>
      <c r="D59" s="38">
        <f t="shared" si="11"/>
        <v>3.7</v>
      </c>
      <c r="E59" s="38">
        <f>IF(H32="","",ROUND(H32,1))</f>
        <v>18.4</v>
      </c>
      <c r="F59" s="39">
        <f t="shared" si="12"/>
        <v>4.8</v>
      </c>
      <c r="G59" s="38">
        <f>IF(I32="","",ROUND(I32,1))</f>
        <v>24</v>
      </c>
      <c r="H59" s="39">
        <f t="shared" si="13"/>
        <v>5.9</v>
      </c>
      <c r="I59" s="38">
        <f>IF(J32="","",ROUND(J32,1))</f>
        <v>29.7</v>
      </c>
      <c r="J59" s="39">
        <f t="shared" si="14"/>
        <v>7.1</v>
      </c>
      <c r="K59" s="38">
        <f>IF(K32="","",ROUND(K32,1))</f>
        <v>35.3</v>
      </c>
    </row>
    <row r="60" spans="1:11" s="6" customFormat="1" ht="12.75">
      <c r="A60" s="31" t="str">
        <f>IF(A33="","",A33)</f>
        <v>Maissilage</v>
      </c>
      <c r="B60" s="31"/>
      <c r="C60" s="5" t="s">
        <v>52</v>
      </c>
      <c r="D60" s="32">
        <f>IF(H33="","",ROUND(H33,1))</f>
        <v>2.6</v>
      </c>
      <c r="E60" s="32">
        <f>IF(H34="","",ROUND(H34,1))</f>
        <v>16.3</v>
      </c>
      <c r="F60" s="40">
        <f>IF(I33="","",ROUND(I33,1))</f>
        <v>3.8</v>
      </c>
      <c r="G60" s="32">
        <f>IF(I34="","",ROUND(I34,1))</f>
        <v>23.5</v>
      </c>
      <c r="H60" s="40">
        <f>IF(J33="","",ROUND(J33,1))</f>
        <v>4.9</v>
      </c>
      <c r="I60" s="32">
        <f>IF(J34="","",ROUND(J34,1))</f>
        <v>30.6</v>
      </c>
      <c r="J60" s="40">
        <f>IF(K33="","",ROUND(K33,1))</f>
        <v>6</v>
      </c>
      <c r="K60" s="32">
        <f>IF(K34="","",ROUND(K34,1))</f>
        <v>37.8</v>
      </c>
    </row>
  </sheetData>
  <sheetProtection sheet="1" objects="1" scenarios="1"/>
  <printOptions/>
  <pageMargins left="0.5905511811023623" right="0.3937007874015748" top="1.5748031496062993" bottom="0.5" header="0.11811023622047245" footer="0.11811023622047245"/>
  <pageSetup horizontalDpi="600" verticalDpi="600" orientation="landscape" paperSize="9" r:id="rId2"/>
  <headerFooter alignWithMargins="0">
    <oddHeader>&amp;R&amp;G</oddHeader>
    <oddFooter>&amp;L© DLR Westerwald-Osteifel
   Bahnhofstr. 32, 56410 Montabaur&amp;RDetlef Groß
Tel 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2010-08-06T05:55:46Z</cp:lastPrinted>
  <dcterms:created xsi:type="dcterms:W3CDTF">2004-01-05T08:55:35Z</dcterms:created>
  <dcterms:modified xsi:type="dcterms:W3CDTF">2010-08-06T06:06:53Z</dcterms:modified>
  <cp:category/>
  <cp:version/>
  <cp:contentType/>
  <cp:contentStatus/>
</cp:coreProperties>
</file>