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utterplanung" sheetId="1" r:id="rId1"/>
    <sheet name="Beispiel" sheetId="2" r:id="rId2"/>
  </sheets>
  <definedNames>
    <definedName name="_Regression_Int" localSheetId="1" hidden="1">1</definedName>
    <definedName name="_Regression_Int" localSheetId="0" hidden="1">1</definedName>
    <definedName name="Druckbereich_MI" localSheetId="1">'Beispiel'!$A$1:$Q$60</definedName>
    <definedName name="Druckbereich_MI" localSheetId="0">'Futterplanung'!$A$1:$Q$60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holthaus</author>
  </authors>
  <commentList>
    <comment ref="D2" authorId="0">
      <text>
        <r>
          <rPr>
            <b/>
            <sz val="8"/>
            <rFont val="Tahoma"/>
            <family val="0"/>
          </rPr>
          <t>In die gelben Felder die entsprechenden Angaben eintragen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ggf. den Text überschreiben</t>
        </r>
      </text>
    </comment>
    <comment ref="D63" authorId="0">
      <text>
        <r>
          <rPr>
            <sz val="8"/>
            <rFont val="Tahoma"/>
            <family val="0"/>
          </rPr>
          <t xml:space="preserve">ggf. überschreiben
</t>
        </r>
      </text>
    </comment>
  </commentList>
</comments>
</file>

<file path=xl/sharedStrings.xml><?xml version="1.0" encoding="utf-8"?>
<sst xmlns="http://schemas.openxmlformats.org/spreadsheetml/2006/main" count="270" uniqueCount="57">
  <si>
    <t>Futterplanung  Rindvieh</t>
  </si>
  <si>
    <t>Betrieb:</t>
  </si>
  <si>
    <t>für den Zeitraum:</t>
  </si>
  <si>
    <t xml:space="preserve">  bis</t>
  </si>
  <si>
    <t>Milchkühe</t>
  </si>
  <si>
    <t>weibliches Jungvieh</t>
  </si>
  <si>
    <t xml:space="preserve"> männliches Jungvieh</t>
  </si>
  <si>
    <t xml:space="preserve"> &lt; 1 Jahr</t>
  </si>
  <si>
    <t xml:space="preserve"> &gt; 1 Jahr</t>
  </si>
  <si>
    <t xml:space="preserve"> </t>
  </si>
  <si>
    <t>Winter</t>
  </si>
  <si>
    <t>Ganzjahr</t>
  </si>
  <si>
    <t>Sommer</t>
  </si>
  <si>
    <t>mittl. Gewicht</t>
  </si>
  <si>
    <t xml:space="preserve"> kg</t>
  </si>
  <si>
    <t>Anzahl</t>
  </si>
  <si>
    <t xml:space="preserve"> St</t>
  </si>
  <si>
    <t>Zeitraum</t>
  </si>
  <si>
    <t xml:space="preserve"> Tage</t>
  </si>
  <si>
    <t>Grassilage</t>
  </si>
  <si>
    <t>% TS</t>
  </si>
  <si>
    <t>Maissilage</t>
  </si>
  <si>
    <t>Preßschnitzel</t>
  </si>
  <si>
    <t>Weide</t>
  </si>
  <si>
    <t>Rationen:</t>
  </si>
  <si>
    <t>kg FM</t>
  </si>
  <si>
    <t>Heu</t>
  </si>
  <si>
    <t>Getreide</t>
  </si>
  <si>
    <t>MLF</t>
  </si>
  <si>
    <t>Rationen in TS:</t>
  </si>
  <si>
    <t>kg TS</t>
  </si>
  <si>
    <t>Summe:</t>
  </si>
  <si>
    <t xml:space="preserve"> = in % vom LGew:</t>
  </si>
  <si>
    <t>Verbrauch</t>
  </si>
  <si>
    <t>dt TS</t>
  </si>
  <si>
    <t>dt FM</t>
  </si>
  <si>
    <t>Vorräte</t>
  </si>
  <si>
    <t>Verbrauch gesamt</t>
  </si>
  <si>
    <t>a) vorhanden</t>
  </si>
  <si>
    <t>b) noch zu ernten</t>
  </si>
  <si>
    <t>= gesamt</t>
  </si>
  <si>
    <t>Differenz</t>
  </si>
  <si>
    <t>cbm</t>
  </si>
  <si>
    <t>kg TKS/cbm</t>
  </si>
  <si>
    <t>+ ha</t>
  </si>
  <si>
    <t>dt TS/ha</t>
  </si>
  <si>
    <t>= dt TS o. dt FM</t>
  </si>
  <si>
    <t>in dt Ts</t>
  </si>
  <si>
    <t>-</t>
  </si>
  <si>
    <t xml:space="preserve"> -   </t>
  </si>
  <si>
    <t xml:space="preserve"> -</t>
  </si>
  <si>
    <t>MJ/kg TS</t>
  </si>
  <si>
    <t>Summe MJ</t>
  </si>
  <si>
    <t>- Erhaltung</t>
  </si>
  <si>
    <t>- für Leistung</t>
  </si>
  <si>
    <t>- für kg Milch/Tag</t>
  </si>
  <si>
    <t>entspricht 
Laktationsleistung (Kg)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</si>
</sst>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  <numFmt numFmtId="178" formatCode="dd\-mmm\-yy_)"/>
    <numFmt numFmtId="179" formatCode="0.00_)"/>
    <numFmt numFmtId="180" formatCode="0_)"/>
    <numFmt numFmtId="181" formatCode="d/\ mmmm\ yyyy"/>
    <numFmt numFmtId="182" formatCode="mmm\ yyyy"/>
    <numFmt numFmtId="183" formatCode="0.0000"/>
    <numFmt numFmtId="184" formatCode="0.000"/>
    <numFmt numFmtId="185" formatCode="0.0_)"/>
    <numFmt numFmtId="186" formatCode="_-* #,##0.0\ _D_M_-;\-* #,##0.0\ _D_M_-;_-* &quot;-&quot;??\ _D_M_-;_-@_-"/>
    <numFmt numFmtId="187" formatCode="_-* #,##0\ _D_M_-;\-* #,##0\ _D_M_-;_-* &quot;-&quot;??\ _D_M_-;_-@_-"/>
    <numFmt numFmtId="188" formatCode="0.0"/>
    <numFmt numFmtId="189" formatCode="#,##0.0_ ;\-#,##0.0\ "/>
    <numFmt numFmtId="190" formatCode="#,##0_ ;\-#,##0\ "/>
  </numFmts>
  <fonts count="19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Courier"/>
      <family val="0"/>
    </font>
    <font>
      <sz val="8"/>
      <name val="Courier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2" fillId="0" borderId="0">
      <alignment/>
      <protection locked="0"/>
    </xf>
    <xf numFmtId="172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9" fontId="1" fillId="0" borderId="0" applyFont="0" applyFill="0" applyBorder="0" applyAlignment="0" applyProtection="0"/>
    <xf numFmtId="176" fontId="2" fillId="0" borderId="1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" fillId="0" borderId="0">
      <alignment/>
      <protection locked="0"/>
    </xf>
  </cellStyleXfs>
  <cellXfs count="291">
    <xf numFmtId="0" fontId="0" fillId="0" borderId="0" xfId="0" applyAlignment="1">
      <alignment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181" fontId="5" fillId="0" borderId="4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" fontId="5" fillId="0" borderId="0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8" xfId="0" applyNumberFormat="1" applyFont="1" applyFill="1" applyBorder="1" applyAlignment="1" applyProtection="1">
      <alignment/>
      <protection/>
    </xf>
    <xf numFmtId="179" fontId="5" fillId="0" borderId="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79" fontId="5" fillId="0" borderId="9" xfId="0" applyNumberFormat="1" applyFont="1" applyFill="1" applyBorder="1" applyAlignment="1" applyProtection="1">
      <alignment/>
      <protection/>
    </xf>
    <xf numFmtId="179" fontId="9" fillId="0" borderId="0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179" fontId="5" fillId="0" borderId="6" xfId="0" applyNumberFormat="1" applyFont="1" applyFill="1" applyBorder="1" applyAlignment="1" applyProtection="1">
      <alignment horizontal="right"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6" xfId="0" applyNumberFormat="1" applyFont="1" applyFill="1" applyBorder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6" xfId="0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180" fontId="5" fillId="0" borderId="7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0" fontId="5" fillId="0" borderId="15" xfId="0" applyNumberFormat="1" applyFont="1" applyFill="1" applyBorder="1" applyAlignment="1" applyProtection="1">
      <alignment/>
      <protection/>
    </xf>
    <xf numFmtId="180" fontId="5" fillId="0" borderId="14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 quotePrefix="1">
      <alignment/>
      <protection/>
    </xf>
    <xf numFmtId="0" fontId="1" fillId="0" borderId="21" xfId="0" applyFont="1" applyBorder="1" applyAlignment="1">
      <alignment/>
    </xf>
    <xf numFmtId="0" fontId="5" fillId="0" borderId="7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5" fillId="0" borderId="8" xfId="0" applyFont="1" applyFill="1" applyBorder="1" applyAlignment="1" applyProtection="1" quotePrefix="1">
      <alignment/>
      <protection/>
    </xf>
    <xf numFmtId="0" fontId="11" fillId="0" borderId="8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3" fontId="5" fillId="0" borderId="6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 quotePrefix="1">
      <alignment horizontal="center"/>
      <protection/>
    </xf>
    <xf numFmtId="180" fontId="5" fillId="0" borderId="8" xfId="0" applyNumberFormat="1" applyFont="1" applyFill="1" applyBorder="1" applyAlignment="1" applyProtection="1" quotePrefix="1">
      <alignment horizontal="right"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Fill="1" applyBorder="1" applyAlignment="1" applyProtection="1">
      <alignment horizontal="center"/>
      <protection/>
    </xf>
    <xf numFmtId="180" fontId="5" fillId="0" borderId="8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180" fontId="5" fillId="0" borderId="15" xfId="0" applyNumberFormat="1" applyFont="1" applyFill="1" applyBorder="1" applyAlignment="1" applyProtection="1">
      <alignment horizontal="center"/>
      <protection/>
    </xf>
    <xf numFmtId="180" fontId="5" fillId="0" borderId="14" xfId="0" applyNumberFormat="1" applyFont="1" applyFill="1" applyBorder="1" applyAlignment="1" applyProtection="1">
      <alignment horizontal="right"/>
      <protection/>
    </xf>
    <xf numFmtId="180" fontId="5" fillId="0" borderId="15" xfId="0" applyNumberFormat="1" applyFont="1" applyFill="1" applyBorder="1" applyAlignment="1" applyProtection="1">
      <alignment/>
      <protection/>
    </xf>
    <xf numFmtId="180" fontId="5" fillId="0" borderId="14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8" xfId="0" applyFont="1" applyBorder="1" applyAlignment="1" quotePrefix="1">
      <alignment/>
    </xf>
    <xf numFmtId="0" fontId="1" fillId="0" borderId="7" xfId="0" applyFont="1" applyBorder="1" applyAlignment="1">
      <alignment/>
    </xf>
    <xf numFmtId="190" fontId="1" fillId="0" borderId="11" xfId="16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2" fontId="1" fillId="0" borderId="8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7" xfId="0" applyNumberFormat="1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2" fontId="1" fillId="0" borderId="25" xfId="0" applyNumberFormat="1" applyFont="1" applyBorder="1" applyAlignment="1" applyProtection="1">
      <alignment/>
      <protection/>
    </xf>
    <xf numFmtId="2" fontId="1" fillId="0" borderId="9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2" fontId="1" fillId="0" borderId="5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 quotePrefix="1">
      <alignment/>
      <protection/>
    </xf>
    <xf numFmtId="0" fontId="1" fillId="0" borderId="7" xfId="0" applyFont="1" applyBorder="1" applyAlignment="1" applyProtection="1">
      <alignment/>
      <protection/>
    </xf>
    <xf numFmtId="190" fontId="1" fillId="0" borderId="11" xfId="16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181" fontId="5" fillId="0" borderId="3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8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5" fillId="0" borderId="5" xfId="16" applyNumberFormat="1" applyFont="1" applyFill="1" applyBorder="1" applyAlignment="1" applyProtection="1">
      <alignment horizontal="right"/>
      <protection/>
    </xf>
    <xf numFmtId="3" fontId="5" fillId="0" borderId="6" xfId="16" applyNumberFormat="1" applyFont="1" applyFill="1" applyBorder="1" applyAlignment="1" applyProtection="1">
      <alignment horizontal="right"/>
      <protection/>
    </xf>
    <xf numFmtId="3" fontId="5" fillId="0" borderId="8" xfId="16" applyNumberFormat="1" applyFont="1" applyFill="1" applyBorder="1" applyAlignment="1" applyProtection="1">
      <alignment horizontal="right"/>
      <protection/>
    </xf>
    <xf numFmtId="3" fontId="5" fillId="0" borderId="0" xfId="16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21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17" fontId="5" fillId="3" borderId="25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7" fillId="4" borderId="5" xfId="0" applyFont="1" applyFill="1" applyBorder="1" applyAlignment="1" applyProtection="1">
      <alignment vertical="top" wrapText="1"/>
      <protection/>
    </xf>
    <xf numFmtId="0" fontId="7" fillId="4" borderId="6" xfId="0" applyFont="1" applyFill="1" applyBorder="1" applyAlignment="1" applyProtection="1">
      <alignment vertical="top" wrapText="1"/>
      <protection/>
    </xf>
    <xf numFmtId="0" fontId="7" fillId="4" borderId="27" xfId="0" applyFont="1" applyFill="1" applyBorder="1" applyAlignment="1" applyProtection="1">
      <alignment vertical="top" wrapText="1"/>
      <protection/>
    </xf>
    <xf numFmtId="0" fontId="16" fillId="4" borderId="28" xfId="0" applyFont="1" applyFill="1" applyBorder="1" applyAlignment="1" applyProtection="1">
      <alignment horizontal="center" vertical="top" wrapText="1"/>
      <protection/>
    </xf>
    <xf numFmtId="0" fontId="16" fillId="4" borderId="27" xfId="0" applyFont="1" applyFill="1" applyBorder="1" applyAlignment="1" applyProtection="1">
      <alignment horizontal="center" vertical="top" wrapText="1"/>
      <protection/>
    </xf>
    <xf numFmtId="0" fontId="16" fillId="4" borderId="6" xfId="0" applyFont="1" applyFill="1" applyBorder="1" applyAlignment="1" applyProtection="1">
      <alignment horizontal="center" vertical="top" wrapText="1"/>
      <protection/>
    </xf>
    <xf numFmtId="0" fontId="16" fillId="4" borderId="10" xfId="0" applyFont="1" applyFill="1" applyBorder="1" applyAlignment="1" applyProtection="1">
      <alignment horizontal="center" vertical="top" wrapText="1"/>
      <protection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181" fontId="16" fillId="4" borderId="11" xfId="0" applyNumberFormat="1" applyFont="1" applyFill="1" applyBorder="1" applyAlignment="1" applyProtection="1">
      <alignment horizontal="left"/>
      <protection/>
    </xf>
    <xf numFmtId="181" fontId="16" fillId="4" borderId="25" xfId="0" applyNumberFormat="1" applyFont="1" applyFill="1" applyBorder="1" applyAlignment="1" applyProtection="1">
      <alignment horizontal="left"/>
      <protection/>
    </xf>
    <xf numFmtId="181" fontId="16" fillId="4" borderId="29" xfId="0" applyNumberFormat="1" applyFont="1" applyFill="1" applyBorder="1" applyAlignment="1" applyProtection="1">
      <alignment horizontal="right"/>
      <protection/>
    </xf>
    <xf numFmtId="181" fontId="16" fillId="4" borderId="30" xfId="0" applyNumberFormat="1" applyFont="1" applyFill="1" applyBorder="1" applyAlignment="1" applyProtection="1">
      <alignment horizontal="center"/>
      <protection/>
    </xf>
    <xf numFmtId="181" fontId="16" fillId="4" borderId="29" xfId="0" applyNumberFormat="1" applyFont="1" applyFill="1" applyBorder="1" applyAlignment="1" applyProtection="1">
      <alignment horizontal="center"/>
      <protection/>
    </xf>
    <xf numFmtId="0" fontId="16" fillId="4" borderId="30" xfId="0" applyFont="1" applyFill="1" applyBorder="1" applyAlignment="1" applyProtection="1">
      <alignment horizontal="center"/>
      <protection/>
    </xf>
    <xf numFmtId="0" fontId="16" fillId="4" borderId="29" xfId="0" applyFont="1" applyFill="1" applyBorder="1" applyAlignment="1" applyProtection="1">
      <alignment horizontal="center"/>
      <protection/>
    </xf>
    <xf numFmtId="181" fontId="16" fillId="4" borderId="30" xfId="0" applyNumberFormat="1" applyFont="1" applyFill="1" applyBorder="1" applyAlignment="1" applyProtection="1">
      <alignment horizontal="left"/>
      <protection/>
    </xf>
    <xf numFmtId="0" fontId="16" fillId="4" borderId="9" xfId="0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4" borderId="28" xfId="0" applyFont="1" applyFill="1" applyBorder="1" applyAlignment="1" applyProtection="1">
      <alignment horizontal="center" vertical="top" wrapText="1"/>
      <protection locked="0"/>
    </xf>
    <xf numFmtId="0" fontId="16" fillId="4" borderId="27" xfId="0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 applyProtection="1">
      <alignment horizontal="center" vertical="top" wrapText="1"/>
      <protection locked="0"/>
    </xf>
    <xf numFmtId="0" fontId="16" fillId="4" borderId="10" xfId="0" applyFont="1" applyFill="1" applyBorder="1" applyAlignment="1" applyProtection="1">
      <alignment horizontal="center" vertical="top" wrapText="1"/>
      <protection locked="0"/>
    </xf>
    <xf numFmtId="181" fontId="16" fillId="4" borderId="8" xfId="0" applyNumberFormat="1" applyFont="1" applyFill="1" applyBorder="1" applyAlignment="1" applyProtection="1">
      <alignment horizontal="left"/>
      <protection/>
    </xf>
    <xf numFmtId="181" fontId="16" fillId="4" borderId="0" xfId="0" applyNumberFormat="1" applyFont="1" applyFill="1" applyBorder="1" applyAlignment="1" applyProtection="1">
      <alignment horizontal="left"/>
      <protection/>
    </xf>
    <xf numFmtId="181" fontId="16" fillId="4" borderId="31" xfId="0" applyNumberFormat="1" applyFont="1" applyFill="1" applyBorder="1" applyAlignment="1" applyProtection="1">
      <alignment horizontal="left"/>
      <protection/>
    </xf>
    <xf numFmtId="181" fontId="16" fillId="4" borderId="32" xfId="0" applyNumberFormat="1" applyFont="1" applyFill="1" applyBorder="1" applyAlignment="1" applyProtection="1">
      <alignment horizontal="left"/>
      <protection/>
    </xf>
    <xf numFmtId="0" fontId="16" fillId="4" borderId="31" xfId="0" applyFont="1" applyFill="1" applyBorder="1" applyAlignment="1" applyProtection="1">
      <alignment/>
      <protection/>
    </xf>
    <xf numFmtId="0" fontId="16" fillId="4" borderId="32" xfId="0" applyFont="1" applyFill="1" applyBorder="1" applyAlignment="1" applyProtection="1">
      <alignment horizontal="center"/>
      <protection/>
    </xf>
    <xf numFmtId="0" fontId="16" fillId="4" borderId="31" xfId="0" applyFont="1" applyFill="1" applyBorder="1" applyAlignment="1" applyProtection="1">
      <alignment horizontal="center"/>
      <protection/>
    </xf>
    <xf numFmtId="0" fontId="16" fillId="4" borderId="7" xfId="0" applyFont="1" applyFill="1" applyBorder="1" applyAlignment="1" applyProtection="1">
      <alignment/>
      <protection/>
    </xf>
    <xf numFmtId="178" fontId="16" fillId="4" borderId="11" xfId="0" applyNumberFormat="1" applyFont="1" applyFill="1" applyBorder="1" applyAlignment="1" applyProtection="1">
      <alignment horizontal="left"/>
      <protection/>
    </xf>
    <xf numFmtId="178" fontId="16" fillId="4" borderId="25" xfId="0" applyNumberFormat="1" applyFont="1" applyFill="1" applyBorder="1" applyAlignment="1" applyProtection="1">
      <alignment horizontal="left"/>
      <protection/>
    </xf>
    <xf numFmtId="178" fontId="16" fillId="4" borderId="29" xfId="0" applyNumberFormat="1" applyFont="1" applyFill="1" applyBorder="1" applyAlignment="1" applyProtection="1">
      <alignment horizontal="left"/>
      <protection/>
    </xf>
    <xf numFmtId="0" fontId="16" fillId="4" borderId="9" xfId="0" applyFont="1" applyFill="1" applyBorder="1" applyAlignment="1" applyProtection="1">
      <alignment horizontal="center"/>
      <protection/>
    </xf>
    <xf numFmtId="0" fontId="5" fillId="5" borderId="6" xfId="0" applyFont="1" applyFill="1" applyBorder="1" applyAlignment="1" applyProtection="1">
      <alignment/>
      <protection locked="0"/>
    </xf>
    <xf numFmtId="0" fontId="0" fillId="5" borderId="6" xfId="0" applyFill="1" applyBorder="1" applyAlignment="1">
      <alignment/>
    </xf>
    <xf numFmtId="0" fontId="5" fillId="5" borderId="6" xfId="0" applyFont="1" applyFill="1" applyBorder="1" applyAlignment="1" applyProtection="1">
      <alignment/>
      <protection/>
    </xf>
    <xf numFmtId="0" fontId="14" fillId="5" borderId="6" xfId="0" applyFont="1" applyFill="1" applyBorder="1" applyAlignment="1" applyProtection="1">
      <alignment/>
      <protection locked="0"/>
    </xf>
    <xf numFmtId="17" fontId="5" fillId="5" borderId="0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 locked="0"/>
    </xf>
    <xf numFmtId="0" fontId="5" fillId="5" borderId="10" xfId="0" applyFont="1" applyFill="1" applyBorder="1" applyAlignment="1" applyProtection="1">
      <alignment/>
      <protection/>
    </xf>
    <xf numFmtId="0" fontId="5" fillId="5" borderId="7" xfId="0" applyFont="1" applyFill="1" applyBorder="1" applyAlignment="1" applyProtection="1">
      <alignment/>
      <protection/>
    </xf>
    <xf numFmtId="0" fontId="5" fillId="5" borderId="8" xfId="0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/>
    </xf>
    <xf numFmtId="0" fontId="5" fillId="5" borderId="8" xfId="0" applyFont="1" applyFill="1" applyBorder="1" applyAlignment="1" applyProtection="1">
      <alignment/>
      <protection locked="0"/>
    </xf>
    <xf numFmtId="0" fontId="5" fillId="5" borderId="9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 locked="0"/>
    </xf>
    <xf numFmtId="0" fontId="5" fillId="5" borderId="10" xfId="0" applyFont="1" applyFill="1" applyBorder="1" applyAlignment="1" applyProtection="1">
      <alignment/>
      <protection locked="0"/>
    </xf>
    <xf numFmtId="0" fontId="5" fillId="5" borderId="8" xfId="0" applyFont="1" applyFill="1" applyBorder="1" applyAlignment="1" applyProtection="1">
      <alignment/>
      <protection locked="0"/>
    </xf>
    <xf numFmtId="0" fontId="5" fillId="5" borderId="7" xfId="0" applyFont="1" applyFill="1" applyBorder="1" applyAlignment="1" applyProtection="1">
      <alignment/>
      <protection locked="0"/>
    </xf>
    <xf numFmtId="0" fontId="5" fillId="5" borderId="11" xfId="0" applyFont="1" applyFill="1" applyBorder="1" applyAlignment="1" applyProtection="1">
      <alignment/>
      <protection locked="0"/>
    </xf>
    <xf numFmtId="0" fontId="5" fillId="5" borderId="9" xfId="0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/>
    </xf>
    <xf numFmtId="0" fontId="5" fillId="5" borderId="7" xfId="0" applyFont="1" applyFill="1" applyBorder="1" applyAlignment="1" applyProtection="1">
      <alignment/>
      <protection/>
    </xf>
    <xf numFmtId="0" fontId="5" fillId="5" borderId="8" xfId="0" applyFont="1" applyFill="1" applyBorder="1" applyAlignment="1" applyProtection="1">
      <alignment/>
      <protection/>
    </xf>
    <xf numFmtId="0" fontId="5" fillId="5" borderId="7" xfId="0" applyFont="1" applyFill="1" applyBorder="1" applyAlignment="1" applyProtection="1">
      <alignment/>
      <protection/>
    </xf>
    <xf numFmtId="0" fontId="5" fillId="5" borderId="11" xfId="0" applyFont="1" applyFill="1" applyBorder="1" applyAlignment="1" applyProtection="1">
      <alignment/>
      <protection/>
    </xf>
    <xf numFmtId="0" fontId="5" fillId="5" borderId="9" xfId="0" applyFont="1" applyFill="1" applyBorder="1" applyAlignment="1" applyProtection="1">
      <alignment/>
      <protection/>
    </xf>
    <xf numFmtId="180" fontId="5" fillId="5" borderId="6" xfId="0" applyNumberFormat="1" applyFont="1" applyFill="1" applyBorder="1" applyAlignment="1" applyProtection="1">
      <alignment/>
      <protection locked="0"/>
    </xf>
    <xf numFmtId="180" fontId="5" fillId="5" borderId="5" xfId="0" applyNumberFormat="1" applyFont="1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/>
    </xf>
    <xf numFmtId="185" fontId="5" fillId="5" borderId="5" xfId="0" applyNumberFormat="1" applyFont="1" applyFill="1" applyBorder="1" applyAlignment="1" applyProtection="1">
      <alignment/>
      <protection locked="0"/>
    </xf>
    <xf numFmtId="180" fontId="5" fillId="5" borderId="5" xfId="0" applyNumberFormat="1" applyFont="1" applyFill="1" applyBorder="1" applyAlignment="1" applyProtection="1">
      <alignment/>
      <protection locked="0"/>
    </xf>
    <xf numFmtId="180" fontId="5" fillId="5" borderId="0" xfId="0" applyNumberFormat="1" applyFont="1" applyFill="1" applyBorder="1" applyAlignment="1" applyProtection="1">
      <alignment/>
      <protection locked="0"/>
    </xf>
    <xf numFmtId="180" fontId="5" fillId="5" borderId="8" xfId="0" applyNumberFormat="1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/>
    </xf>
    <xf numFmtId="185" fontId="5" fillId="5" borderId="8" xfId="0" applyNumberFormat="1" applyFont="1" applyFill="1" applyBorder="1" applyAlignment="1" applyProtection="1">
      <alignment/>
      <protection locked="0"/>
    </xf>
    <xf numFmtId="180" fontId="5" fillId="5" borderId="8" xfId="0" applyNumberFormat="1" applyFont="1" applyFill="1" applyBorder="1" applyAlignment="1" applyProtection="1">
      <alignment/>
      <protection locked="0"/>
    </xf>
    <xf numFmtId="180" fontId="5" fillId="5" borderId="0" xfId="0" applyNumberFormat="1" applyFont="1" applyFill="1" applyBorder="1" applyAlignment="1" applyProtection="1">
      <alignment/>
      <protection/>
    </xf>
    <xf numFmtId="180" fontId="5" fillId="5" borderId="8" xfId="0" applyNumberFormat="1" applyFont="1" applyFill="1" applyBorder="1" applyAlignment="1" applyProtection="1">
      <alignment horizontal="right"/>
      <protection locked="0"/>
    </xf>
    <xf numFmtId="180" fontId="5" fillId="5" borderId="0" xfId="0" applyNumberFormat="1" applyFont="1" applyFill="1" applyBorder="1" applyAlignment="1" applyProtection="1">
      <alignment horizontal="right"/>
      <protection locked="0"/>
    </xf>
    <xf numFmtId="180" fontId="5" fillId="5" borderId="21" xfId="0" applyNumberFormat="1" applyFont="1" applyFill="1" applyBorder="1" applyAlignment="1" applyProtection="1">
      <alignment/>
      <protection/>
    </xf>
    <xf numFmtId="180" fontId="5" fillId="5" borderId="14" xfId="0" applyNumberFormat="1" applyFont="1" applyFill="1" applyBorder="1" applyAlignment="1" applyProtection="1">
      <alignment horizontal="right"/>
      <protection locked="0"/>
    </xf>
    <xf numFmtId="180" fontId="5" fillId="5" borderId="15" xfId="0" applyNumberFormat="1" applyFont="1" applyFill="1" applyBorder="1" applyAlignment="1" applyProtection="1">
      <alignment horizontal="right"/>
      <protection locked="0"/>
    </xf>
    <xf numFmtId="180" fontId="5" fillId="5" borderId="33" xfId="0" applyNumberFormat="1" applyFont="1" applyFill="1" applyBorder="1" applyAlignment="1" applyProtection="1">
      <alignment/>
      <protection/>
    </xf>
    <xf numFmtId="17" fontId="5" fillId="5" borderId="0" xfId="0" applyNumberFormat="1" applyFont="1" applyFill="1" applyBorder="1" applyAlignment="1" applyProtection="1">
      <alignment horizontal="center"/>
      <protection/>
    </xf>
    <xf numFmtId="17" fontId="5" fillId="5" borderId="25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/>
    </xf>
    <xf numFmtId="0" fontId="5" fillId="5" borderId="8" xfId="0" applyFont="1" applyFill="1" applyBorder="1" applyAlignment="1" applyProtection="1">
      <alignment/>
      <protection/>
    </xf>
    <xf numFmtId="0" fontId="5" fillId="5" borderId="8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/>
    </xf>
    <xf numFmtId="0" fontId="5" fillId="5" borderId="10" xfId="0" applyFont="1" applyFill="1" applyBorder="1" applyAlignment="1" applyProtection="1">
      <alignment/>
      <protection/>
    </xf>
    <xf numFmtId="180" fontId="5" fillId="5" borderId="6" xfId="0" applyNumberFormat="1" applyFont="1" applyFill="1" applyBorder="1" applyAlignment="1" applyProtection="1">
      <alignment/>
      <protection/>
    </xf>
    <xf numFmtId="180" fontId="5" fillId="5" borderId="5" xfId="0" applyNumberFormat="1" applyFont="1" applyFill="1" applyBorder="1" applyAlignment="1" applyProtection="1">
      <alignment/>
      <protection/>
    </xf>
    <xf numFmtId="0" fontId="14" fillId="5" borderId="6" xfId="0" applyFont="1" applyFill="1" applyBorder="1" applyAlignment="1" applyProtection="1">
      <alignment/>
      <protection/>
    </xf>
    <xf numFmtId="185" fontId="5" fillId="5" borderId="5" xfId="0" applyNumberFormat="1" applyFont="1" applyFill="1" applyBorder="1" applyAlignment="1" applyProtection="1">
      <alignment/>
      <protection/>
    </xf>
    <xf numFmtId="180" fontId="5" fillId="5" borderId="5" xfId="0" applyNumberFormat="1" applyFont="1" applyFill="1" applyBorder="1" applyAlignment="1" applyProtection="1">
      <alignment/>
      <protection/>
    </xf>
    <xf numFmtId="180" fontId="5" fillId="5" borderId="8" xfId="0" applyNumberFormat="1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185" fontId="5" fillId="5" borderId="8" xfId="0" applyNumberFormat="1" applyFont="1" applyFill="1" applyBorder="1" applyAlignment="1" applyProtection="1">
      <alignment/>
      <protection/>
    </xf>
    <xf numFmtId="180" fontId="5" fillId="5" borderId="8" xfId="0" applyNumberFormat="1" applyFont="1" applyFill="1" applyBorder="1" applyAlignment="1" applyProtection="1">
      <alignment/>
      <protection/>
    </xf>
    <xf numFmtId="180" fontId="5" fillId="5" borderId="8" xfId="0" applyNumberFormat="1" applyFont="1" applyFill="1" applyBorder="1" applyAlignment="1" applyProtection="1">
      <alignment horizontal="right"/>
      <protection/>
    </xf>
    <xf numFmtId="180" fontId="5" fillId="5" borderId="0" xfId="0" applyNumberFormat="1" applyFont="1" applyFill="1" applyBorder="1" applyAlignment="1" applyProtection="1">
      <alignment horizontal="right"/>
      <protection/>
    </xf>
    <xf numFmtId="180" fontId="5" fillId="5" borderId="14" xfId="0" applyNumberFormat="1" applyFont="1" applyFill="1" applyBorder="1" applyAlignment="1" applyProtection="1">
      <alignment horizontal="right"/>
      <protection/>
    </xf>
    <xf numFmtId="180" fontId="5" fillId="5" borderId="15" xfId="0" applyNumberFormat="1" applyFont="1" applyFill="1" applyBorder="1" applyAlignment="1" applyProtection="1">
      <alignment horizontal="right"/>
      <protection/>
    </xf>
    <xf numFmtId="2" fontId="1" fillId="5" borderId="0" xfId="0" applyNumberFormat="1" applyFont="1" applyFill="1" applyBorder="1" applyAlignment="1" applyProtection="1">
      <alignment/>
      <protection locked="0"/>
    </xf>
    <xf numFmtId="0" fontId="1" fillId="5" borderId="0" xfId="0" applyFont="1" applyFill="1" applyBorder="1" applyAlignment="1">
      <alignment/>
    </xf>
    <xf numFmtId="2" fontId="1" fillId="5" borderId="25" xfId="0" applyNumberFormat="1" applyFont="1" applyFill="1" applyBorder="1" applyAlignment="1" applyProtection="1">
      <alignment/>
      <protection locked="0"/>
    </xf>
    <xf numFmtId="0" fontId="1" fillId="5" borderId="25" xfId="0" applyFont="1" applyFill="1" applyBorder="1" applyAlignment="1">
      <alignment/>
    </xf>
    <xf numFmtId="2" fontId="1" fillId="5" borderId="5" xfId="0" applyNumberFormat="1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2" fontId="1" fillId="5" borderId="8" xfId="0" applyNumberFormat="1" applyFont="1" applyFill="1" applyBorder="1" applyAlignment="1" applyProtection="1">
      <alignment/>
      <protection/>
    </xf>
    <xf numFmtId="2" fontId="1" fillId="5" borderId="11" xfId="0" applyNumberFormat="1" applyFont="1" applyFill="1" applyBorder="1" applyAlignment="1" applyProtection="1">
      <alignment/>
      <protection/>
    </xf>
    <xf numFmtId="0" fontId="1" fillId="5" borderId="25" xfId="0" applyFont="1" applyFill="1" applyBorder="1" applyAlignment="1" applyProtection="1">
      <alignment/>
      <protection/>
    </xf>
    <xf numFmtId="0" fontId="5" fillId="5" borderId="6" xfId="0" applyFont="1" applyFill="1" applyBorder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6"/>
  <sheetViews>
    <sheetView showGridLines="0" tabSelected="1" workbookViewId="0" topLeftCell="A1">
      <pane xSplit="3" ySplit="6" topLeftCell="D7" activePane="bottomRight" state="frozen"/>
      <selection pane="topLeft" activeCell="S39" sqref="S39"/>
      <selection pane="topRight" activeCell="S39" sqref="S39"/>
      <selection pane="bottomLeft" activeCell="S39" sqref="S39"/>
      <selection pane="bottomRight" activeCell="S10" sqref="S10"/>
    </sheetView>
  </sheetViews>
  <sheetFormatPr defaultColWidth="12.69921875" defaultRowHeight="15"/>
  <cols>
    <col min="1" max="1" width="4.296875" style="122" customWidth="1"/>
    <col min="2" max="2" width="7.796875" style="103" customWidth="1"/>
    <col min="3" max="3" width="5.69921875" style="122" customWidth="1"/>
    <col min="4" max="4" width="5" style="122" customWidth="1"/>
    <col min="5" max="5" width="3.59765625" style="122" customWidth="1"/>
    <col min="6" max="6" width="5" style="103" customWidth="1"/>
    <col min="7" max="7" width="3.59765625" style="122" customWidth="1"/>
    <col min="8" max="8" width="5" style="122" customWidth="1"/>
    <col min="9" max="9" width="3.59765625" style="103" customWidth="1"/>
    <col min="10" max="10" width="5" style="122" customWidth="1"/>
    <col min="11" max="11" width="3.59765625" style="122" customWidth="1"/>
    <col min="12" max="12" width="5" style="122" customWidth="1"/>
    <col min="13" max="13" width="3.59765625" style="122" customWidth="1"/>
    <col min="14" max="14" width="5" style="122" customWidth="1"/>
    <col min="15" max="15" width="3.59765625" style="122" customWidth="1"/>
    <col min="16" max="16" width="5" style="122" customWidth="1"/>
    <col min="17" max="17" width="3.59765625" style="122" customWidth="1"/>
    <col min="18" max="26" width="12.69921875" style="5" customWidth="1"/>
    <col min="27" max="16384" width="12.69921875" style="6" customWidth="1"/>
  </cols>
  <sheetData>
    <row r="1" spans="1:17" ht="16.5" thickTop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5">
        <f ca="1">NOW()</f>
        <v>40387.61556377315</v>
      </c>
      <c r="O1" s="145"/>
      <c r="P1" s="145"/>
      <c r="Q1" s="4"/>
    </row>
    <row r="2" spans="1:17" ht="15">
      <c r="A2" s="146" t="s">
        <v>1</v>
      </c>
      <c r="B2" s="147"/>
      <c r="C2" s="8"/>
      <c r="D2" s="217"/>
      <c r="E2" s="217"/>
      <c r="F2" s="218"/>
      <c r="G2" s="223"/>
      <c r="H2" s="9"/>
      <c r="I2" s="9"/>
      <c r="J2" s="9"/>
      <c r="K2" s="9"/>
      <c r="L2" s="9"/>
      <c r="M2" s="9"/>
      <c r="N2" s="10"/>
      <c r="O2" s="10"/>
      <c r="P2" s="10"/>
      <c r="Q2" s="11"/>
    </row>
    <row r="3" spans="1:17" ht="15" customHeight="1">
      <c r="A3" s="12" t="s">
        <v>2</v>
      </c>
      <c r="B3" s="13"/>
      <c r="C3" s="10"/>
      <c r="D3" s="221"/>
      <c r="E3" s="13" t="s">
        <v>3</v>
      </c>
      <c r="F3" s="221"/>
      <c r="G3" s="13"/>
      <c r="H3" s="14"/>
      <c r="I3" s="14"/>
      <c r="J3" s="10"/>
      <c r="K3" s="10"/>
      <c r="L3" s="10"/>
      <c r="M3" s="10"/>
      <c r="N3" s="10"/>
      <c r="O3" s="10"/>
      <c r="P3" s="10"/>
      <c r="Q3" s="15"/>
    </row>
    <row r="4" spans="1:26" s="189" customFormat="1" ht="15" customHeight="1">
      <c r="A4" s="181"/>
      <c r="B4" s="182"/>
      <c r="C4" s="183"/>
      <c r="D4" s="201" t="s">
        <v>4</v>
      </c>
      <c r="E4" s="202"/>
      <c r="F4" s="201" t="s">
        <v>5</v>
      </c>
      <c r="G4" s="203"/>
      <c r="H4" s="203"/>
      <c r="I4" s="202"/>
      <c r="J4" s="201" t="s">
        <v>6</v>
      </c>
      <c r="K4" s="203"/>
      <c r="L4" s="203"/>
      <c r="M4" s="202"/>
      <c r="N4" s="201" t="s">
        <v>5</v>
      </c>
      <c r="O4" s="202"/>
      <c r="P4" s="201" t="s">
        <v>4</v>
      </c>
      <c r="Q4" s="204"/>
      <c r="R4" s="188"/>
      <c r="S4" s="188"/>
      <c r="T4" s="188"/>
      <c r="U4" s="188"/>
      <c r="V4" s="188"/>
      <c r="W4" s="188"/>
      <c r="X4" s="188"/>
      <c r="Y4" s="188"/>
      <c r="Z4" s="188"/>
    </row>
    <row r="5" spans="1:26" s="200" customFormat="1" ht="15" customHeight="1">
      <c r="A5" s="205"/>
      <c r="B5" s="206"/>
      <c r="C5" s="207"/>
      <c r="D5" s="208"/>
      <c r="E5" s="209"/>
      <c r="F5" s="210" t="s">
        <v>7</v>
      </c>
      <c r="G5" s="211"/>
      <c r="H5" s="210" t="s">
        <v>8</v>
      </c>
      <c r="I5" s="211"/>
      <c r="J5" s="210" t="s">
        <v>7</v>
      </c>
      <c r="K5" s="211"/>
      <c r="L5" s="210" t="s">
        <v>8</v>
      </c>
      <c r="M5" s="211"/>
      <c r="N5" s="210" t="s">
        <v>8</v>
      </c>
      <c r="O5" s="211"/>
      <c r="P5" s="208" t="s">
        <v>9</v>
      </c>
      <c r="Q5" s="212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200" customFormat="1" ht="15" customHeight="1">
      <c r="A6" s="213"/>
      <c r="B6" s="214"/>
      <c r="C6" s="215"/>
      <c r="D6" s="195" t="s">
        <v>10</v>
      </c>
      <c r="E6" s="196"/>
      <c r="F6" s="195" t="s">
        <v>11</v>
      </c>
      <c r="G6" s="196"/>
      <c r="H6" s="195" t="s">
        <v>10</v>
      </c>
      <c r="I6" s="196"/>
      <c r="J6" s="195" t="s">
        <v>11</v>
      </c>
      <c r="K6" s="196"/>
      <c r="L6" s="195" t="s">
        <v>11</v>
      </c>
      <c r="M6" s="196"/>
      <c r="N6" s="195" t="s">
        <v>12</v>
      </c>
      <c r="O6" s="196"/>
      <c r="P6" s="195" t="s">
        <v>12</v>
      </c>
      <c r="Q6" s="216"/>
      <c r="R6" s="199"/>
      <c r="S6" s="199"/>
      <c r="T6" s="199"/>
      <c r="U6" s="199"/>
      <c r="V6" s="199"/>
      <c r="W6" s="199"/>
      <c r="X6" s="199"/>
      <c r="Y6" s="199"/>
      <c r="Z6" s="199"/>
    </row>
    <row r="7" spans="1:17" ht="15" customHeight="1">
      <c r="A7" s="7" t="s">
        <v>13</v>
      </c>
      <c r="B7" s="8"/>
      <c r="C7" s="7" t="s">
        <v>14</v>
      </c>
      <c r="D7" s="222"/>
      <c r="E7" s="223"/>
      <c r="F7" s="224"/>
      <c r="G7" s="223"/>
      <c r="H7" s="224"/>
      <c r="I7" s="223"/>
      <c r="J7" s="224"/>
      <c r="K7" s="223"/>
      <c r="L7" s="224"/>
      <c r="M7" s="225"/>
      <c r="N7" s="224"/>
      <c r="O7" s="225"/>
      <c r="P7" s="224"/>
      <c r="Q7" s="226"/>
    </row>
    <row r="8" spans="1:17" ht="15" customHeight="1">
      <c r="A8" s="12" t="s">
        <v>15</v>
      </c>
      <c r="B8" s="13"/>
      <c r="C8" s="12" t="s">
        <v>16</v>
      </c>
      <c r="D8" s="227"/>
      <c r="E8" s="228"/>
      <c r="F8" s="229"/>
      <c r="G8" s="228"/>
      <c r="H8" s="229"/>
      <c r="I8" s="228"/>
      <c r="J8" s="229"/>
      <c r="K8" s="228"/>
      <c r="L8" s="229"/>
      <c r="M8" s="226"/>
      <c r="N8" s="229"/>
      <c r="O8" s="226"/>
      <c r="P8" s="229"/>
      <c r="Q8" s="226"/>
    </row>
    <row r="9" spans="1:17" ht="15" customHeight="1">
      <c r="A9" s="12" t="s">
        <v>17</v>
      </c>
      <c r="B9" s="13"/>
      <c r="C9" s="12" t="s">
        <v>18</v>
      </c>
      <c r="D9" s="227"/>
      <c r="E9" s="228"/>
      <c r="F9" s="229"/>
      <c r="G9" s="228"/>
      <c r="H9" s="229"/>
      <c r="I9" s="228"/>
      <c r="J9" s="229"/>
      <c r="K9" s="228"/>
      <c r="L9" s="229"/>
      <c r="M9" s="226"/>
      <c r="N9" s="229"/>
      <c r="O9" s="226"/>
      <c r="P9" s="229"/>
      <c r="Q9" s="230"/>
    </row>
    <row r="10" spans="1:17" ht="15" customHeight="1">
      <c r="A10" s="231" t="s">
        <v>19</v>
      </c>
      <c r="B10" s="232"/>
      <c r="C10" s="7" t="s">
        <v>20</v>
      </c>
      <c r="D10" s="222"/>
      <c r="E10" s="223"/>
      <c r="F10" s="16">
        <f>IF(D10="","",D10)</f>
      </c>
      <c r="G10" s="17"/>
      <c r="H10" s="18">
        <f>IF(F10="","",F10)</f>
      </c>
      <c r="I10" s="17"/>
      <c r="J10" s="18">
        <f>IF(H10="","",H10)</f>
      </c>
      <c r="K10" s="17"/>
      <c r="L10" s="18">
        <f>IF(J10="","",J10)</f>
      </c>
      <c r="M10" s="19"/>
      <c r="N10" s="18">
        <f>IF(L10="","",L10)</f>
      </c>
      <c r="O10" s="19"/>
      <c r="P10" s="18">
        <f>IF(N10="","",N10)</f>
      </c>
      <c r="Q10" s="20"/>
    </row>
    <row r="11" spans="1:17" ht="15" customHeight="1">
      <c r="A11" s="233" t="s">
        <v>21</v>
      </c>
      <c r="B11" s="234"/>
      <c r="C11" s="12" t="s">
        <v>20</v>
      </c>
      <c r="D11" s="227"/>
      <c r="E11" s="228"/>
      <c r="F11" s="21">
        <f>IF(D11="","",D11)</f>
      </c>
      <c r="G11" s="22"/>
      <c r="H11" s="23">
        <f>IF(F11="","",F11)</f>
      </c>
      <c r="I11" s="22"/>
      <c r="J11" s="23">
        <f>IF(H11="","",H11)</f>
      </c>
      <c r="K11" s="22"/>
      <c r="L11" s="23">
        <f>IF(J11="","",J11)</f>
      </c>
      <c r="M11" s="20"/>
      <c r="N11" s="23">
        <f>IF(L11="","",L11)</f>
      </c>
      <c r="O11" s="20"/>
      <c r="P11" s="23">
        <f>IF(N11="","",N11)</f>
      </c>
      <c r="Q11" s="20"/>
    </row>
    <row r="12" spans="1:17" ht="15" customHeight="1">
      <c r="A12" s="233" t="s">
        <v>9</v>
      </c>
      <c r="B12" s="234"/>
      <c r="C12" s="12" t="s">
        <v>20</v>
      </c>
      <c r="D12" s="227"/>
      <c r="E12" s="228"/>
      <c r="F12" s="21">
        <f>IF(D12="","",D12)</f>
      </c>
      <c r="G12" s="22"/>
      <c r="H12" s="23">
        <f>IF(F12="","",F12)</f>
      </c>
      <c r="I12" s="22"/>
      <c r="J12" s="23">
        <f>IF(H12="","",H12)</f>
      </c>
      <c r="K12" s="22"/>
      <c r="L12" s="23">
        <f>IF(J12="","",J12)</f>
      </c>
      <c r="M12" s="20"/>
      <c r="N12" s="23">
        <f>IF(L12="","",L12)</f>
      </c>
      <c r="O12" s="20"/>
      <c r="P12" s="23">
        <f>IF(N12="","",N12)</f>
      </c>
      <c r="Q12" s="20"/>
    </row>
    <row r="13" spans="1:17" ht="15" customHeight="1">
      <c r="A13" s="233" t="s">
        <v>22</v>
      </c>
      <c r="B13" s="234"/>
      <c r="C13" s="12" t="s">
        <v>20</v>
      </c>
      <c r="D13" s="227"/>
      <c r="E13" s="228"/>
      <c r="F13" s="21">
        <f>IF(D13="","",D13)</f>
      </c>
      <c r="G13" s="22"/>
      <c r="H13" s="23">
        <f>IF(F13="","",F13)</f>
      </c>
      <c r="I13" s="22"/>
      <c r="J13" s="23">
        <f>IF(H13="","",H13)</f>
      </c>
      <c r="K13" s="22"/>
      <c r="L13" s="23">
        <f>IF(J13="","",J13)</f>
      </c>
      <c r="M13" s="20"/>
      <c r="N13" s="23">
        <f>IF(L13="","",L13)</f>
      </c>
      <c r="O13" s="20"/>
      <c r="P13" s="23">
        <f>IF(N13="","",N13)</f>
      </c>
      <c r="Q13" s="20"/>
    </row>
    <row r="14" spans="1:17" ht="15" customHeight="1">
      <c r="A14" s="235" t="s">
        <v>23</v>
      </c>
      <c r="B14" s="236"/>
      <c r="C14" s="12" t="s">
        <v>20</v>
      </c>
      <c r="D14" s="227"/>
      <c r="E14" s="228"/>
      <c r="F14" s="24">
        <f>IF(D14="","",D14)</f>
      </c>
      <c r="G14" s="22"/>
      <c r="H14" s="23">
        <f>IF(F14="","",F14)</f>
      </c>
      <c r="I14" s="22"/>
      <c r="J14" s="23">
        <f>IF(H14="","",H14)</f>
      </c>
      <c r="K14" s="22"/>
      <c r="L14" s="23">
        <f>IF(J14="","",J14)</f>
      </c>
      <c r="M14" s="20"/>
      <c r="N14" s="23">
        <f>IF(L14="","",L14)</f>
      </c>
      <c r="O14" s="20"/>
      <c r="P14" s="23">
        <f>IF(N14="","",N14)</f>
      </c>
      <c r="Q14" s="25"/>
    </row>
    <row r="15" spans="1:17" ht="15">
      <c r="A15" s="157" t="s">
        <v>24</v>
      </c>
      <c r="B15" s="158"/>
      <c r="C15" s="16"/>
      <c r="D15" s="224"/>
      <c r="E15" s="223"/>
      <c r="F15" s="229"/>
      <c r="G15" s="223"/>
      <c r="H15" s="224"/>
      <c r="I15" s="223"/>
      <c r="J15" s="224"/>
      <c r="K15" s="223"/>
      <c r="L15" s="224"/>
      <c r="M15" s="225"/>
      <c r="N15" s="224"/>
      <c r="O15" s="225"/>
      <c r="P15" s="224"/>
      <c r="Q15" s="226"/>
    </row>
    <row r="16" spans="1:17" ht="15" customHeight="1">
      <c r="A16" s="155" t="str">
        <f>IF(A10="","",A10)</f>
        <v>Grassilage</v>
      </c>
      <c r="B16" s="156"/>
      <c r="C16" s="12" t="s">
        <v>25</v>
      </c>
      <c r="D16" s="227"/>
      <c r="E16" s="228"/>
      <c r="F16" s="229"/>
      <c r="G16" s="228"/>
      <c r="H16" s="229"/>
      <c r="I16" s="228"/>
      <c r="J16" s="227"/>
      <c r="K16" s="237"/>
      <c r="L16" s="227"/>
      <c r="M16" s="238"/>
      <c r="N16" s="227"/>
      <c r="O16" s="238"/>
      <c r="P16" s="227"/>
      <c r="Q16" s="238"/>
    </row>
    <row r="17" spans="1:17" ht="15" customHeight="1">
      <c r="A17" s="155" t="str">
        <f>IF(A11="","",A11)</f>
        <v>Maissilage</v>
      </c>
      <c r="B17" s="156"/>
      <c r="C17" s="12" t="s">
        <v>25</v>
      </c>
      <c r="D17" s="227"/>
      <c r="E17" s="228"/>
      <c r="F17" s="229"/>
      <c r="G17" s="237"/>
      <c r="H17" s="227"/>
      <c r="I17" s="237"/>
      <c r="J17" s="229"/>
      <c r="K17" s="228"/>
      <c r="L17" s="229"/>
      <c r="M17" s="226"/>
      <c r="N17" s="227"/>
      <c r="O17" s="238"/>
      <c r="P17" s="229"/>
      <c r="Q17" s="226"/>
    </row>
    <row r="18" spans="1:17" ht="15" customHeight="1">
      <c r="A18" s="155" t="str">
        <f>IF(A12="","",A12)</f>
        <v> </v>
      </c>
      <c r="B18" s="156"/>
      <c r="C18" s="12" t="s">
        <v>25</v>
      </c>
      <c r="D18" s="227"/>
      <c r="E18" s="228"/>
      <c r="F18" s="229"/>
      <c r="G18" s="228"/>
      <c r="H18" s="229"/>
      <c r="I18" s="228"/>
      <c r="J18" s="229"/>
      <c r="K18" s="228"/>
      <c r="L18" s="229"/>
      <c r="M18" s="226"/>
      <c r="N18" s="229"/>
      <c r="O18" s="226"/>
      <c r="P18" s="229"/>
      <c r="Q18" s="226"/>
    </row>
    <row r="19" spans="1:17" ht="15" customHeight="1">
      <c r="A19" s="155" t="str">
        <f>IF(A13="","",A13)</f>
        <v>Preßschnitzel</v>
      </c>
      <c r="B19" s="156"/>
      <c r="C19" s="12" t="s">
        <v>25</v>
      </c>
      <c r="D19" s="227"/>
      <c r="E19" s="228"/>
      <c r="F19" s="229"/>
      <c r="G19" s="228"/>
      <c r="H19" s="229"/>
      <c r="I19" s="228"/>
      <c r="J19" s="229"/>
      <c r="K19" s="228"/>
      <c r="L19" s="229"/>
      <c r="M19" s="226"/>
      <c r="N19" s="229"/>
      <c r="O19" s="226"/>
      <c r="P19" s="229"/>
      <c r="Q19" s="226"/>
    </row>
    <row r="20" spans="1:17" ht="15" customHeight="1">
      <c r="A20" s="155" t="str">
        <f>IF(A14="","",A14)</f>
        <v>Weide</v>
      </c>
      <c r="B20" s="156"/>
      <c r="C20" s="12" t="s">
        <v>25</v>
      </c>
      <c r="D20" s="227"/>
      <c r="E20" s="228"/>
      <c r="F20" s="229"/>
      <c r="G20" s="228"/>
      <c r="H20" s="229"/>
      <c r="I20" s="228"/>
      <c r="J20" s="229"/>
      <c r="K20" s="228"/>
      <c r="L20" s="229"/>
      <c r="M20" s="226"/>
      <c r="N20" s="229"/>
      <c r="O20" s="226"/>
      <c r="P20" s="229"/>
      <c r="Q20" s="226"/>
    </row>
    <row r="21" spans="1:18" ht="15" customHeight="1">
      <c r="A21" s="239" t="s">
        <v>26</v>
      </c>
      <c r="B21" s="240"/>
      <c r="C21" s="12" t="s">
        <v>25</v>
      </c>
      <c r="D21" s="227"/>
      <c r="E21" s="228"/>
      <c r="F21" s="229"/>
      <c r="G21" s="228"/>
      <c r="H21" s="229"/>
      <c r="I21" s="228"/>
      <c r="J21" s="229"/>
      <c r="K21" s="228"/>
      <c r="L21" s="229"/>
      <c r="M21" s="226"/>
      <c r="N21" s="229"/>
      <c r="O21" s="226"/>
      <c r="P21" s="229"/>
      <c r="Q21" s="226"/>
      <c r="R21" s="27"/>
    </row>
    <row r="22" spans="1:18" ht="15" customHeight="1">
      <c r="A22" s="239" t="s">
        <v>27</v>
      </c>
      <c r="B22" s="240"/>
      <c r="C22" s="12" t="s">
        <v>25</v>
      </c>
      <c r="D22" s="227"/>
      <c r="E22" s="228"/>
      <c r="F22" s="229"/>
      <c r="G22" s="228"/>
      <c r="H22" s="229"/>
      <c r="I22" s="228"/>
      <c r="J22" s="229"/>
      <c r="K22" s="228"/>
      <c r="L22" s="229"/>
      <c r="M22" s="226"/>
      <c r="N22" s="227"/>
      <c r="O22" s="238"/>
      <c r="P22" s="229"/>
      <c r="Q22" s="226"/>
      <c r="R22" s="27"/>
    </row>
    <row r="23" spans="1:18" ht="15" customHeight="1">
      <c r="A23" s="239" t="s">
        <v>28</v>
      </c>
      <c r="B23" s="240"/>
      <c r="C23" s="12" t="s">
        <v>25</v>
      </c>
      <c r="D23" s="227"/>
      <c r="E23" s="228"/>
      <c r="F23" s="229"/>
      <c r="G23" s="237"/>
      <c r="H23" s="227"/>
      <c r="I23" s="237"/>
      <c r="J23" s="227"/>
      <c r="K23" s="237"/>
      <c r="L23" s="227"/>
      <c r="M23" s="238"/>
      <c r="N23" s="227"/>
      <c r="O23" s="238"/>
      <c r="P23" s="229"/>
      <c r="Q23" s="226"/>
      <c r="R23" s="27"/>
    </row>
    <row r="24" spans="1:18" ht="15" customHeight="1">
      <c r="A24" s="241" t="s">
        <v>9</v>
      </c>
      <c r="B24" s="242"/>
      <c r="C24" s="12" t="s">
        <v>25</v>
      </c>
      <c r="D24" s="227"/>
      <c r="E24" s="228"/>
      <c r="F24" s="229"/>
      <c r="G24" s="228"/>
      <c r="H24" s="229"/>
      <c r="I24" s="228"/>
      <c r="J24" s="229"/>
      <c r="K24" s="228"/>
      <c r="L24" s="229"/>
      <c r="M24" s="226"/>
      <c r="N24" s="229"/>
      <c r="O24" s="226"/>
      <c r="P24" s="229"/>
      <c r="Q24" s="230"/>
      <c r="R24" s="27"/>
    </row>
    <row r="25" spans="1:18" ht="15">
      <c r="A25" s="157" t="s">
        <v>29</v>
      </c>
      <c r="B25" s="158"/>
      <c r="C25" s="28"/>
      <c r="D25" s="29"/>
      <c r="E25" s="29"/>
      <c r="F25" s="30"/>
      <c r="G25" s="29"/>
      <c r="H25" s="30"/>
      <c r="I25" s="29"/>
      <c r="J25" s="30"/>
      <c r="K25" s="29"/>
      <c r="L25" s="30"/>
      <c r="M25" s="31"/>
      <c r="N25" s="30"/>
      <c r="O25" s="32"/>
      <c r="P25" s="30"/>
      <c r="Q25" s="33"/>
      <c r="R25" s="27"/>
    </row>
    <row r="26" spans="1:18" ht="15">
      <c r="A26" s="155" t="str">
        <f aca="true" t="shared" si="0" ref="A26:A34">IF(A16="","",A16)</f>
        <v>Grassilage</v>
      </c>
      <c r="B26" s="156"/>
      <c r="C26" s="34" t="s">
        <v>30</v>
      </c>
      <c r="D26" s="35">
        <f>IF(D10="","",D10*D16/100)</f>
      </c>
      <c r="E26" s="36"/>
      <c r="F26" s="37">
        <f>IF(F10="","",F10*F16/100)</f>
      </c>
      <c r="G26" s="36"/>
      <c r="H26" s="37">
        <f>IF(H10="","",H10*H16/100)</f>
      </c>
      <c r="I26" s="36"/>
      <c r="J26" s="37">
        <f>IF(J10="","",J10*J16/100)</f>
      </c>
      <c r="K26" s="36"/>
      <c r="L26" s="37">
        <f>IF(L10="","",L10*L16/100)</f>
      </c>
      <c r="M26" s="38"/>
      <c r="N26" s="37">
        <f>IF(N10="","",N10*N16/100)</f>
      </c>
      <c r="O26" s="38"/>
      <c r="P26" s="37">
        <f>IF(P10="","",P10*P16/100)</f>
      </c>
      <c r="Q26" s="38"/>
      <c r="R26" s="27"/>
    </row>
    <row r="27" spans="1:18" ht="15">
      <c r="A27" s="155" t="str">
        <f t="shared" si="0"/>
        <v>Maissilage</v>
      </c>
      <c r="B27" s="156"/>
      <c r="C27" s="34" t="s">
        <v>30</v>
      </c>
      <c r="D27" s="39">
        <f>IF(D11="","",D11*D17/100)</f>
      </c>
      <c r="E27" s="36"/>
      <c r="F27" s="37">
        <f>IF(F11="","",F11*F17/100)</f>
      </c>
      <c r="G27" s="36"/>
      <c r="H27" s="37">
        <f>IF(H11="","",H11*H17/100)</f>
      </c>
      <c r="I27" s="36"/>
      <c r="J27" s="37">
        <f>IF(J11="","",J11*J17/100)</f>
      </c>
      <c r="K27" s="36"/>
      <c r="L27" s="37">
        <f>IF(L11="","",L11*L17/100)</f>
      </c>
      <c r="M27" s="38"/>
      <c r="N27" s="37">
        <f>IF(N11="","",N11*N17/100)</f>
      </c>
      <c r="O27" s="38"/>
      <c r="P27" s="37">
        <f>IF(P11="","",P11*P17/100)</f>
      </c>
      <c r="Q27" s="38"/>
      <c r="R27" s="27"/>
    </row>
    <row r="28" spans="1:18" ht="15">
      <c r="A28" s="155" t="str">
        <f t="shared" si="0"/>
        <v> </v>
      </c>
      <c r="B28" s="156"/>
      <c r="C28" s="34" t="s">
        <v>30</v>
      </c>
      <c r="D28" s="39">
        <f>IF(D12="","",D12*D18/100)</f>
      </c>
      <c r="E28" s="36"/>
      <c r="F28" s="37">
        <f>IF(F12="","",F12*F18/100)</f>
      </c>
      <c r="G28" s="36"/>
      <c r="H28" s="37">
        <f>IF(H12="","",H12*H18/100)</f>
      </c>
      <c r="I28" s="36"/>
      <c r="J28" s="37">
        <f>IF(J12="","",J12*J18/100)</f>
      </c>
      <c r="K28" s="36"/>
      <c r="L28" s="37">
        <f>IF(L12="","",L12*L18/100)</f>
      </c>
      <c r="M28" s="38"/>
      <c r="N28" s="37">
        <f>IF(N12="","",N12*N18/100)</f>
      </c>
      <c r="O28" s="38"/>
      <c r="P28" s="37">
        <f>IF(P12="","",P12*P18/100)</f>
      </c>
      <c r="Q28" s="38"/>
      <c r="R28" s="27"/>
    </row>
    <row r="29" spans="1:18" ht="15">
      <c r="A29" s="155" t="str">
        <f t="shared" si="0"/>
        <v>Preßschnitzel</v>
      </c>
      <c r="B29" s="156"/>
      <c r="C29" s="34" t="s">
        <v>30</v>
      </c>
      <c r="D29" s="39">
        <f>IF(D13="","",D13*D19/100)</f>
      </c>
      <c r="E29" s="36"/>
      <c r="F29" s="37">
        <f>IF(F13="","",F13*F19/100)</f>
      </c>
      <c r="G29" s="36"/>
      <c r="H29" s="37">
        <f>IF(H13="","",H13*H19/100)</f>
      </c>
      <c r="I29" s="36"/>
      <c r="J29" s="37">
        <f>IF(J13="","",J13*J19/100)</f>
      </c>
      <c r="K29" s="36"/>
      <c r="L29" s="37">
        <f>IF(L13="","",L13*L19/100)</f>
      </c>
      <c r="M29" s="38"/>
      <c r="N29" s="37">
        <f>IF(N13="","",N13*N19/100)</f>
      </c>
      <c r="O29" s="38"/>
      <c r="P29" s="37">
        <f>IF(P13="","",P13*P19/100)</f>
      </c>
      <c r="Q29" s="38"/>
      <c r="R29" s="27"/>
    </row>
    <row r="30" spans="1:18" ht="15">
      <c r="A30" s="155" t="str">
        <f t="shared" si="0"/>
        <v>Weide</v>
      </c>
      <c r="B30" s="156"/>
      <c r="C30" s="34" t="s">
        <v>30</v>
      </c>
      <c r="D30" s="39">
        <f>IF(D14="","",D14*D20/100)</f>
      </c>
      <c r="E30" s="36"/>
      <c r="F30" s="37">
        <f>IF(F14="","",F14*F20/100)</f>
      </c>
      <c r="G30" s="36"/>
      <c r="H30" s="37">
        <f>IF(H14="","",H14*H20/100)</f>
      </c>
      <c r="I30" s="36"/>
      <c r="J30" s="37">
        <f>IF(J14="","",J14*J20/100)</f>
      </c>
      <c r="K30" s="36"/>
      <c r="L30" s="37">
        <f>IF(L14="","",L14*L20/100)</f>
      </c>
      <c r="M30" s="38"/>
      <c r="N30" s="37">
        <f>IF(N14="","",N14*N20/100)</f>
      </c>
      <c r="O30" s="38"/>
      <c r="P30" s="37">
        <f>IF(P14="","",P14*P20/100)</f>
      </c>
      <c r="Q30" s="38"/>
      <c r="R30" s="27"/>
    </row>
    <row r="31" spans="1:18" ht="15">
      <c r="A31" s="155" t="str">
        <f t="shared" si="0"/>
        <v>Heu</v>
      </c>
      <c r="B31" s="156"/>
      <c r="C31" s="34" t="s">
        <v>30</v>
      </c>
      <c r="D31" s="39">
        <f>IF(D21="","",D21*0.86)</f>
      </c>
      <c r="E31" s="36"/>
      <c r="F31" s="37">
        <f>IF(F21="","",F21*0.86)</f>
      </c>
      <c r="G31" s="36"/>
      <c r="H31" s="37">
        <f>IF(H21="","",H21*0.86)</f>
      </c>
      <c r="I31" s="36"/>
      <c r="J31" s="37">
        <f>IF(J21="","",J21*0.86)</f>
      </c>
      <c r="K31" s="36"/>
      <c r="L31" s="37">
        <f>IF(L21="","",L21*0.86)</f>
      </c>
      <c r="M31" s="38"/>
      <c r="N31" s="37">
        <f>IF(N21="","",N21*0.86)</f>
      </c>
      <c r="O31" s="38"/>
      <c r="P31" s="37">
        <f>IF(P21="","",P21*0.86)</f>
      </c>
      <c r="Q31" s="38"/>
      <c r="R31" s="27"/>
    </row>
    <row r="32" spans="1:18" ht="15">
      <c r="A32" s="155" t="str">
        <f t="shared" si="0"/>
        <v>Getreide</v>
      </c>
      <c r="B32" s="156"/>
      <c r="C32" s="34" t="s">
        <v>30</v>
      </c>
      <c r="D32" s="39">
        <f>IF(D22="","",D22*0.86)</f>
      </c>
      <c r="E32" s="36"/>
      <c r="F32" s="37">
        <f>IF(F22="","",F22*0.86)</f>
      </c>
      <c r="G32" s="36"/>
      <c r="H32" s="37">
        <f>IF(H22="","",H22*0.86)</f>
      </c>
      <c r="I32" s="36"/>
      <c r="J32" s="37">
        <f>IF(J22="","",J22*0.86)</f>
      </c>
      <c r="K32" s="36"/>
      <c r="L32" s="37">
        <f>IF(L22="","",L22*0.86)</f>
      </c>
      <c r="M32" s="38"/>
      <c r="N32" s="37">
        <f>IF(N22="","",N22*0.86)</f>
      </c>
      <c r="O32" s="38"/>
      <c r="P32" s="37">
        <f>IF(P22="","",P22*0.86)</f>
      </c>
      <c r="Q32" s="38"/>
      <c r="R32" s="27"/>
    </row>
    <row r="33" spans="1:18" ht="15">
      <c r="A33" s="155" t="str">
        <f t="shared" si="0"/>
        <v>MLF</v>
      </c>
      <c r="B33" s="156"/>
      <c r="C33" s="34" t="s">
        <v>30</v>
      </c>
      <c r="D33" s="39">
        <f>IF(D23="","",D23*0.86)</f>
      </c>
      <c r="E33" s="36"/>
      <c r="F33" s="37">
        <f>IF(F23="","",F23*0.86)</f>
      </c>
      <c r="G33" s="36"/>
      <c r="H33" s="37">
        <f>IF(H23="","",H23*0.86)</f>
      </c>
      <c r="I33" s="36"/>
      <c r="J33" s="37">
        <f>IF(J23="","",J23*0.86)</f>
      </c>
      <c r="K33" s="36"/>
      <c r="L33" s="37">
        <f>IF(L23="","",L23*0.86)</f>
      </c>
      <c r="M33" s="38"/>
      <c r="N33" s="37">
        <f>IF(N23="","",N23*0.86)</f>
      </c>
      <c r="O33" s="38"/>
      <c r="P33" s="37">
        <f>IF(P23="","",P23*0.86)</f>
      </c>
      <c r="Q33" s="38"/>
      <c r="R33" s="27"/>
    </row>
    <row r="34" spans="1:18" ht="15">
      <c r="A34" s="163" t="str">
        <f t="shared" si="0"/>
        <v> </v>
      </c>
      <c r="B34" s="164"/>
      <c r="C34" s="34" t="s">
        <v>30</v>
      </c>
      <c r="D34" s="39">
        <f>IF(D24="","",D24*0.86)</f>
      </c>
      <c r="E34" s="36"/>
      <c r="F34" s="37">
        <f>IF(F24="","",F24*0.86)</f>
      </c>
      <c r="G34" s="36"/>
      <c r="H34" s="37">
        <f>IF(H24="","",H24*0.86)</f>
      </c>
      <c r="I34" s="36"/>
      <c r="J34" s="37">
        <f>IF(J24="","",J24*0.86)</f>
      </c>
      <c r="K34" s="36"/>
      <c r="L34" s="37">
        <f>IF(L24="","",L24*0.86)</f>
      </c>
      <c r="M34" s="38"/>
      <c r="N34" s="37">
        <f>IF(N24="","",N24*0.86)</f>
      </c>
      <c r="O34" s="38"/>
      <c r="P34" s="37">
        <f>IF(P24="","",P24*0.86)</f>
      </c>
      <c r="Q34" s="40"/>
      <c r="R34" s="41"/>
    </row>
    <row r="35" spans="1:18" ht="15">
      <c r="A35" s="146" t="s">
        <v>31</v>
      </c>
      <c r="B35" s="165"/>
      <c r="C35" s="42" t="s">
        <v>30</v>
      </c>
      <c r="D35" s="43">
        <f>IF(SUM(D26:D34)=0,"",SUM(D26:D34))</f>
      </c>
      <c r="E35" s="44"/>
      <c r="F35" s="45">
        <f>IF(SUM(F26:F34)=0,"",SUM(F26:F34))</f>
      </c>
      <c r="G35" s="45"/>
      <c r="H35" s="46">
        <f>IF(SUM(H26:H34)=0,"",SUM(H26:H34))</f>
      </c>
      <c r="I35" s="45"/>
      <c r="J35" s="46">
        <f>IF(SUM(J26:J34)=0,"",SUM(J26:J34))</f>
      </c>
      <c r="K35" s="45"/>
      <c r="L35" s="46">
        <f>IF(SUM(L26:L34)=0,"",SUM(L26:L34))</f>
      </c>
      <c r="M35" s="44"/>
      <c r="N35" s="46">
        <f>IF(SUM(N26:N34)=0,"",SUM(N26:N34))</f>
      </c>
      <c r="O35" s="44"/>
      <c r="P35" s="46">
        <f>IF(SUM(P26:P34)=0,"",SUM(P26:P34))</f>
      </c>
      <c r="Q35" s="38"/>
      <c r="R35" s="27"/>
    </row>
    <row r="36" spans="1:18" ht="15">
      <c r="A36" s="12" t="s">
        <v>32</v>
      </c>
      <c r="B36" s="13"/>
      <c r="C36" s="47"/>
      <c r="D36" s="48">
        <f>IF(D7="","",D35/D7*100)</f>
      </c>
      <c r="E36" s="36"/>
      <c r="F36" s="37">
        <f>IF(F7="","",F35/F7*100)</f>
      </c>
      <c r="G36" s="36"/>
      <c r="H36" s="37">
        <f>IF(H7="","",H35/H7*100)</f>
      </c>
      <c r="I36" s="36"/>
      <c r="J36" s="37">
        <f>IF(J7="","",J35/J7*100)</f>
      </c>
      <c r="K36" s="36"/>
      <c r="L36" s="37">
        <f>IF(L7="","",L35/L7*100)</f>
      </c>
      <c r="M36" s="38"/>
      <c r="N36" s="37">
        <f>IF(N7="","",N35/N7*100)</f>
      </c>
      <c r="O36" s="38"/>
      <c r="P36" s="37">
        <f>IF(P7="","",P35/P7*100)</f>
      </c>
      <c r="Q36" s="40"/>
      <c r="R36" s="27"/>
    </row>
    <row r="37" spans="1:18" ht="15">
      <c r="A37" s="26" t="s">
        <v>33</v>
      </c>
      <c r="B37" s="49"/>
      <c r="C37" s="42" t="s">
        <v>9</v>
      </c>
      <c r="D37" s="8"/>
      <c r="E37" s="29"/>
      <c r="F37" s="30"/>
      <c r="G37" s="29"/>
      <c r="H37" s="30"/>
      <c r="I37" s="29"/>
      <c r="J37" s="30"/>
      <c r="K37" s="29"/>
      <c r="L37" s="30"/>
      <c r="M37" s="31"/>
      <c r="N37" s="30"/>
      <c r="O37" s="31"/>
      <c r="P37" s="30"/>
      <c r="Q37" s="33"/>
      <c r="R37" s="27"/>
    </row>
    <row r="38" spans="1:18" ht="15">
      <c r="A38" s="21" t="str">
        <f aca="true" t="shared" si="1" ref="A38:A46">IF(A26="","",A26)</f>
        <v>Grassilage</v>
      </c>
      <c r="B38" s="10"/>
      <c r="C38" s="34" t="s">
        <v>34</v>
      </c>
      <c r="D38" s="50">
        <f aca="true" t="shared" si="2" ref="D38:D46">IF(D26="","",D26*D$8*D$9/100)</f>
      </c>
      <c r="E38" s="50"/>
      <c r="F38" s="51">
        <f aca="true" t="shared" si="3" ref="F38:F46">IF(F26="","",F26*F$8*F$9/100)</f>
      </c>
      <c r="G38" s="50"/>
      <c r="H38" s="51">
        <f aca="true" t="shared" si="4" ref="H38:H46">IF(H26="","",H26*H$8*H$9/100)</f>
      </c>
      <c r="I38" s="50"/>
      <c r="J38" s="51">
        <f aca="true" t="shared" si="5" ref="J38:J46">IF(J26="","",J26*J$8*J$9/100)</f>
      </c>
      <c r="K38" s="50"/>
      <c r="L38" s="51">
        <f aca="true" t="shared" si="6" ref="L38:L46">IF(L26="","",L26*L$8*L$9/100)</f>
      </c>
      <c r="M38" s="52"/>
      <c r="N38" s="51">
        <f aca="true" t="shared" si="7" ref="N38:N46">IF(N26="","",N26*N$8*N$9/100)</f>
      </c>
      <c r="O38" s="52"/>
      <c r="P38" s="51">
        <f aca="true" t="shared" si="8" ref="P38:P46">IF(P26="","",P26*P$8*P$9/100)</f>
      </c>
      <c r="Q38" s="52"/>
      <c r="R38" s="27"/>
    </row>
    <row r="39" spans="1:18" ht="15">
      <c r="A39" s="21" t="str">
        <f t="shared" si="1"/>
        <v>Maissilage</v>
      </c>
      <c r="B39" s="10"/>
      <c r="C39" s="34" t="s">
        <v>34</v>
      </c>
      <c r="D39" s="13">
        <f t="shared" si="2"/>
      </c>
      <c r="E39" s="50"/>
      <c r="F39" s="51">
        <f t="shared" si="3"/>
      </c>
      <c r="G39" s="50"/>
      <c r="H39" s="51">
        <f t="shared" si="4"/>
      </c>
      <c r="I39" s="50"/>
      <c r="J39" s="51">
        <f t="shared" si="5"/>
      </c>
      <c r="K39" s="50"/>
      <c r="L39" s="51">
        <f t="shared" si="6"/>
      </c>
      <c r="M39" s="52"/>
      <c r="N39" s="51">
        <f t="shared" si="7"/>
      </c>
      <c r="O39" s="52"/>
      <c r="P39" s="51">
        <f t="shared" si="8"/>
      </c>
      <c r="Q39" s="52"/>
      <c r="R39" s="27"/>
    </row>
    <row r="40" spans="1:18" ht="15">
      <c r="A40" s="21" t="str">
        <f t="shared" si="1"/>
        <v> </v>
      </c>
      <c r="B40" s="10"/>
      <c r="C40" s="34" t="s">
        <v>34</v>
      </c>
      <c r="D40" s="13">
        <f t="shared" si="2"/>
      </c>
      <c r="E40" s="50"/>
      <c r="F40" s="51">
        <f t="shared" si="3"/>
      </c>
      <c r="G40" s="50"/>
      <c r="H40" s="51">
        <f t="shared" si="4"/>
      </c>
      <c r="I40" s="50"/>
      <c r="J40" s="51">
        <f t="shared" si="5"/>
      </c>
      <c r="K40" s="50"/>
      <c r="L40" s="51">
        <f t="shared" si="6"/>
      </c>
      <c r="M40" s="52"/>
      <c r="N40" s="51">
        <f t="shared" si="7"/>
      </c>
      <c r="O40" s="52"/>
      <c r="P40" s="51">
        <f t="shared" si="8"/>
      </c>
      <c r="Q40" s="52"/>
      <c r="R40" s="27"/>
    </row>
    <row r="41" spans="1:18" ht="15">
      <c r="A41" s="21" t="str">
        <f t="shared" si="1"/>
        <v>Preßschnitzel</v>
      </c>
      <c r="B41" s="10"/>
      <c r="C41" s="34" t="s">
        <v>34</v>
      </c>
      <c r="D41" s="13">
        <f t="shared" si="2"/>
      </c>
      <c r="E41" s="50"/>
      <c r="F41" s="51">
        <f t="shared" si="3"/>
      </c>
      <c r="G41" s="50"/>
      <c r="H41" s="51">
        <f t="shared" si="4"/>
      </c>
      <c r="I41" s="50"/>
      <c r="J41" s="51">
        <f t="shared" si="5"/>
      </c>
      <c r="K41" s="50"/>
      <c r="L41" s="51">
        <f t="shared" si="6"/>
      </c>
      <c r="M41" s="52"/>
      <c r="N41" s="51">
        <f t="shared" si="7"/>
      </c>
      <c r="O41" s="52"/>
      <c r="P41" s="51">
        <f t="shared" si="8"/>
      </c>
      <c r="Q41" s="52"/>
      <c r="R41" s="27"/>
    </row>
    <row r="42" spans="1:18" ht="15">
      <c r="A42" s="21" t="str">
        <f t="shared" si="1"/>
        <v>Weide</v>
      </c>
      <c r="B42" s="10"/>
      <c r="C42" s="34" t="s">
        <v>34</v>
      </c>
      <c r="D42" s="13">
        <f t="shared" si="2"/>
      </c>
      <c r="E42" s="50"/>
      <c r="F42" s="51">
        <f t="shared" si="3"/>
      </c>
      <c r="G42" s="50"/>
      <c r="H42" s="51">
        <f t="shared" si="4"/>
      </c>
      <c r="I42" s="50"/>
      <c r="J42" s="51">
        <f t="shared" si="5"/>
      </c>
      <c r="K42" s="50"/>
      <c r="L42" s="51">
        <f t="shared" si="6"/>
      </c>
      <c r="M42" s="52"/>
      <c r="N42" s="51">
        <f t="shared" si="7"/>
      </c>
      <c r="O42" s="52"/>
      <c r="P42" s="51">
        <f t="shared" si="8"/>
      </c>
      <c r="Q42" s="52"/>
      <c r="R42" s="27"/>
    </row>
    <row r="43" spans="1:17" ht="15">
      <c r="A43" s="21" t="str">
        <f t="shared" si="1"/>
        <v>Heu</v>
      </c>
      <c r="B43" s="10"/>
      <c r="C43" s="34" t="s">
        <v>35</v>
      </c>
      <c r="D43" s="13">
        <f t="shared" si="2"/>
      </c>
      <c r="E43" s="50"/>
      <c r="F43" s="51">
        <f t="shared" si="3"/>
      </c>
      <c r="G43" s="50"/>
      <c r="H43" s="51">
        <f t="shared" si="4"/>
      </c>
      <c r="I43" s="50"/>
      <c r="J43" s="51">
        <f t="shared" si="5"/>
      </c>
      <c r="K43" s="50"/>
      <c r="L43" s="51">
        <f t="shared" si="6"/>
      </c>
      <c r="M43" s="52"/>
      <c r="N43" s="51">
        <f t="shared" si="7"/>
      </c>
      <c r="O43" s="52"/>
      <c r="P43" s="51">
        <f t="shared" si="8"/>
      </c>
      <c r="Q43" s="52"/>
    </row>
    <row r="44" spans="1:17" ht="15">
      <c r="A44" s="21" t="str">
        <f t="shared" si="1"/>
        <v>Getreide</v>
      </c>
      <c r="B44" s="10"/>
      <c r="C44" s="34" t="s">
        <v>35</v>
      </c>
      <c r="D44" s="13">
        <f t="shared" si="2"/>
      </c>
      <c r="E44" s="50"/>
      <c r="F44" s="51">
        <f t="shared" si="3"/>
      </c>
      <c r="G44" s="50"/>
      <c r="H44" s="51">
        <f t="shared" si="4"/>
      </c>
      <c r="I44" s="50"/>
      <c r="J44" s="51">
        <f t="shared" si="5"/>
      </c>
      <c r="K44" s="50"/>
      <c r="L44" s="51">
        <f t="shared" si="6"/>
      </c>
      <c r="M44" s="52"/>
      <c r="N44" s="51">
        <f t="shared" si="7"/>
      </c>
      <c r="O44" s="52"/>
      <c r="P44" s="51">
        <f t="shared" si="8"/>
      </c>
      <c r="Q44" s="52"/>
    </row>
    <row r="45" spans="1:17" ht="15">
      <c r="A45" s="21" t="str">
        <f t="shared" si="1"/>
        <v>MLF</v>
      </c>
      <c r="B45" s="10"/>
      <c r="C45" s="34" t="s">
        <v>35</v>
      </c>
      <c r="D45" s="13">
        <f t="shared" si="2"/>
      </c>
      <c r="E45" s="50"/>
      <c r="F45" s="51">
        <f t="shared" si="3"/>
      </c>
      <c r="G45" s="50"/>
      <c r="H45" s="51">
        <f t="shared" si="4"/>
      </c>
      <c r="I45" s="50"/>
      <c r="J45" s="51">
        <f t="shared" si="5"/>
      </c>
      <c r="K45" s="50"/>
      <c r="L45" s="51">
        <f t="shared" si="6"/>
      </c>
      <c r="M45" s="52"/>
      <c r="N45" s="51">
        <f t="shared" si="7"/>
      </c>
      <c r="O45" s="52"/>
      <c r="P45" s="51">
        <f t="shared" si="8"/>
      </c>
      <c r="Q45" s="52"/>
    </row>
    <row r="46" spans="1:17" ht="15.75" thickBot="1">
      <c r="A46" s="53" t="str">
        <f t="shared" si="1"/>
        <v> </v>
      </c>
      <c r="B46" s="54"/>
      <c r="C46" s="55" t="s">
        <v>35</v>
      </c>
      <c r="D46" s="56">
        <f t="shared" si="2"/>
      </c>
      <c r="E46" s="57"/>
      <c r="F46" s="58">
        <f t="shared" si="3"/>
      </c>
      <c r="G46" s="57"/>
      <c r="H46" s="58">
        <f t="shared" si="4"/>
      </c>
      <c r="I46" s="57"/>
      <c r="J46" s="58">
        <f t="shared" si="5"/>
      </c>
      <c r="K46" s="57"/>
      <c r="L46" s="58">
        <f t="shared" si="6"/>
      </c>
      <c r="M46" s="59"/>
      <c r="N46" s="58">
        <f t="shared" si="7"/>
      </c>
      <c r="O46" s="59"/>
      <c r="P46" s="58">
        <f t="shared" si="8"/>
      </c>
      <c r="Q46" s="59"/>
    </row>
    <row r="47" spans="1:17" ht="16.5" thickBot="1" thickTop="1">
      <c r="A47" s="21"/>
      <c r="B47" s="10"/>
      <c r="C47" s="13"/>
      <c r="D47" s="13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3"/>
      <c r="Q47" s="50"/>
    </row>
    <row r="48" spans="1:17" ht="15.75" thickTop="1">
      <c r="A48" s="60"/>
      <c r="B48" s="61"/>
      <c r="C48" s="62"/>
      <c r="D48" s="63"/>
      <c r="E48" s="64" t="s">
        <v>36</v>
      </c>
      <c r="F48" s="62"/>
      <c r="G48" s="65"/>
      <c r="H48" s="66"/>
      <c r="I48" s="66"/>
      <c r="J48" s="65"/>
      <c r="K48" s="65"/>
      <c r="L48" s="66"/>
      <c r="M48" s="67"/>
      <c r="N48" s="68"/>
      <c r="O48" s="69"/>
      <c r="P48" s="13"/>
      <c r="Q48" s="10"/>
    </row>
    <row r="49" spans="1:17" ht="15" customHeight="1">
      <c r="A49" s="21"/>
      <c r="B49" s="10"/>
      <c r="C49" s="166" t="s">
        <v>37</v>
      </c>
      <c r="D49" s="167"/>
      <c r="E49" s="71" t="s">
        <v>38</v>
      </c>
      <c r="F49" s="72"/>
      <c r="G49" s="10"/>
      <c r="H49" s="73" t="s">
        <v>39</v>
      </c>
      <c r="I49" s="13"/>
      <c r="J49" s="13"/>
      <c r="K49" s="74" t="s">
        <v>40</v>
      </c>
      <c r="L49" s="13"/>
      <c r="M49" s="75"/>
      <c r="N49" s="13" t="s">
        <v>41</v>
      </c>
      <c r="O49" s="76"/>
      <c r="P49" s="13"/>
      <c r="Q49" s="70"/>
    </row>
    <row r="50" spans="1:17" ht="15">
      <c r="A50" s="21"/>
      <c r="B50" s="10"/>
      <c r="C50" s="168"/>
      <c r="D50" s="169"/>
      <c r="E50" s="72" t="s">
        <v>42</v>
      </c>
      <c r="F50" s="77" t="s">
        <v>43</v>
      </c>
      <c r="G50" s="13"/>
      <c r="H50" s="78" t="s">
        <v>44</v>
      </c>
      <c r="I50" s="79" t="s">
        <v>45</v>
      </c>
      <c r="J50" s="13"/>
      <c r="K50" s="78" t="s">
        <v>46</v>
      </c>
      <c r="L50" s="13"/>
      <c r="M50" s="80"/>
      <c r="N50" s="13" t="s">
        <v>47</v>
      </c>
      <c r="O50" s="76"/>
      <c r="Q50" s="70"/>
    </row>
    <row r="51" spans="1:17" ht="15">
      <c r="A51" s="16" t="str">
        <f aca="true" t="shared" si="9" ref="A51:A59">IF(A38="","",A38)</f>
        <v>Grassilage</v>
      </c>
      <c r="B51" s="9"/>
      <c r="C51" s="7" t="s">
        <v>34</v>
      </c>
      <c r="D51" s="81">
        <f aca="true" t="shared" si="10" ref="D51:D59">IF(SUM(D38:P38)=0,"",SUM(D38:P38))</f>
      </c>
      <c r="E51" s="243"/>
      <c r="F51" s="244"/>
      <c r="G51" s="245"/>
      <c r="H51" s="246"/>
      <c r="I51" s="247"/>
      <c r="J51" s="223"/>
      <c r="K51" s="159">
        <f>IF(D51="","",E51*F51/100+H51*I51)</f>
      </c>
      <c r="L51" s="160"/>
      <c r="M51" s="82"/>
      <c r="N51" s="83">
        <f aca="true" t="shared" si="11" ref="N51:N59">IF(D51="","",K51-D51)</f>
      </c>
      <c r="O51" s="84"/>
      <c r="P51" s="50"/>
      <c r="Q51" s="13"/>
    </row>
    <row r="52" spans="1:17" ht="15">
      <c r="A52" s="21" t="str">
        <f t="shared" si="9"/>
        <v>Maissilage</v>
      </c>
      <c r="B52" s="10"/>
      <c r="C52" s="12" t="s">
        <v>34</v>
      </c>
      <c r="D52" s="85">
        <f t="shared" si="10"/>
      </c>
      <c r="E52" s="248"/>
      <c r="F52" s="249"/>
      <c r="G52" s="250"/>
      <c r="H52" s="251"/>
      <c r="I52" s="252"/>
      <c r="J52" s="228"/>
      <c r="K52" s="161">
        <f>IF(D52="","",E52*F52/100+H52*I52)</f>
      </c>
      <c r="L52" s="162"/>
      <c r="M52" s="86"/>
      <c r="N52" s="87">
        <f t="shared" si="11"/>
      </c>
      <c r="O52" s="52"/>
      <c r="P52" s="50"/>
      <c r="Q52" s="50"/>
    </row>
    <row r="53" spans="1:17" ht="15">
      <c r="A53" s="21" t="str">
        <f t="shared" si="9"/>
        <v> </v>
      </c>
      <c r="B53" s="10"/>
      <c r="C53" s="12" t="s">
        <v>34</v>
      </c>
      <c r="D53" s="85">
        <f t="shared" si="10"/>
      </c>
      <c r="E53" s="248"/>
      <c r="F53" s="252"/>
      <c r="G53" s="253"/>
      <c r="H53" s="251"/>
      <c r="I53" s="252"/>
      <c r="J53" s="237"/>
      <c r="K53" s="161">
        <f>IF(D53="","",E53*F53/100+H53*I53)</f>
      </c>
      <c r="L53" s="162"/>
      <c r="M53" s="86"/>
      <c r="N53" s="87">
        <f t="shared" si="11"/>
      </c>
      <c r="O53" s="52"/>
      <c r="P53" s="50"/>
      <c r="Q53" s="50"/>
    </row>
    <row r="54" spans="1:17" ht="15">
      <c r="A54" s="21" t="str">
        <f t="shared" si="9"/>
        <v>Preßschnitzel</v>
      </c>
      <c r="B54" s="10"/>
      <c r="C54" s="12" t="s">
        <v>34</v>
      </c>
      <c r="D54" s="85">
        <f t="shared" si="10"/>
      </c>
      <c r="E54" s="248"/>
      <c r="F54" s="252"/>
      <c r="G54" s="253"/>
      <c r="H54" s="251"/>
      <c r="I54" s="252"/>
      <c r="J54" s="228"/>
      <c r="K54" s="161">
        <f>IF(D54="","",E54*F54/100+H54*I54)</f>
      </c>
      <c r="L54" s="162"/>
      <c r="M54" s="86"/>
      <c r="N54" s="87">
        <f t="shared" si="11"/>
      </c>
      <c r="O54" s="52"/>
      <c r="P54" s="50"/>
      <c r="Q54" s="50"/>
    </row>
    <row r="55" spans="1:17" ht="15">
      <c r="A55" s="21" t="str">
        <f t="shared" si="9"/>
        <v>Weide</v>
      </c>
      <c r="B55" s="10"/>
      <c r="C55" s="12" t="s">
        <v>34</v>
      </c>
      <c r="D55" s="85">
        <f t="shared" si="10"/>
      </c>
      <c r="E55" s="248"/>
      <c r="F55" s="252"/>
      <c r="G55" s="253"/>
      <c r="H55" s="251"/>
      <c r="I55" s="252"/>
      <c r="J55" s="237"/>
      <c r="K55" s="161">
        <f>IF(D55="","",E55*F55/100+H55*I55)</f>
      </c>
      <c r="L55" s="162"/>
      <c r="M55" s="86"/>
      <c r="N55" s="87">
        <f t="shared" si="11"/>
      </c>
      <c r="O55" s="52"/>
      <c r="P55" s="50"/>
      <c r="Q55" s="50"/>
    </row>
    <row r="56" spans="1:17" ht="15">
      <c r="A56" s="21" t="str">
        <f t="shared" si="9"/>
        <v>Heu</v>
      </c>
      <c r="B56" s="10"/>
      <c r="C56" s="12" t="s">
        <v>35</v>
      </c>
      <c r="D56" s="85">
        <f t="shared" si="10"/>
      </c>
      <c r="E56" s="88" t="s">
        <v>48</v>
      </c>
      <c r="F56" s="89" t="s">
        <v>49</v>
      </c>
      <c r="G56" s="90"/>
      <c r="H56" s="91" t="s">
        <v>50</v>
      </c>
      <c r="I56" s="89" t="s">
        <v>49</v>
      </c>
      <c r="J56" s="90"/>
      <c r="K56" s="254"/>
      <c r="L56" s="255"/>
      <c r="M56" s="256"/>
      <c r="N56" s="87">
        <f t="shared" si="11"/>
      </c>
      <c r="O56" s="52"/>
      <c r="P56" s="50"/>
      <c r="Q56" s="50"/>
    </row>
    <row r="57" spans="1:17" ht="15">
      <c r="A57" s="21" t="str">
        <f t="shared" si="9"/>
        <v>Getreide</v>
      </c>
      <c r="B57" s="10"/>
      <c r="C57" s="12" t="s">
        <v>35</v>
      </c>
      <c r="D57" s="85">
        <f t="shared" si="10"/>
      </c>
      <c r="E57" s="92" t="s">
        <v>48</v>
      </c>
      <c r="F57" s="93" t="s">
        <v>49</v>
      </c>
      <c r="G57" s="90"/>
      <c r="H57" s="91" t="s">
        <v>50</v>
      </c>
      <c r="I57" s="93" t="s">
        <v>49</v>
      </c>
      <c r="J57" s="90"/>
      <c r="K57" s="254"/>
      <c r="L57" s="255"/>
      <c r="M57" s="256"/>
      <c r="N57" s="87">
        <f t="shared" si="11"/>
      </c>
      <c r="O57" s="52"/>
      <c r="P57" s="50"/>
      <c r="Q57" s="50"/>
    </row>
    <row r="58" spans="1:17" ht="15">
      <c r="A58" s="21" t="str">
        <f t="shared" si="9"/>
        <v>MLF</v>
      </c>
      <c r="B58" s="10"/>
      <c r="C58" s="12" t="s">
        <v>35</v>
      </c>
      <c r="D58" s="85">
        <f t="shared" si="10"/>
      </c>
      <c r="E58" s="92" t="s">
        <v>48</v>
      </c>
      <c r="F58" s="93" t="s">
        <v>49</v>
      </c>
      <c r="G58" s="90"/>
      <c r="H58" s="91" t="s">
        <v>50</v>
      </c>
      <c r="I58" s="93" t="s">
        <v>49</v>
      </c>
      <c r="J58" s="90"/>
      <c r="K58" s="254"/>
      <c r="L58" s="255"/>
      <c r="M58" s="256"/>
      <c r="N58" s="87">
        <f t="shared" si="11"/>
      </c>
      <c r="O58" s="52"/>
      <c r="P58" s="50"/>
      <c r="Q58" s="50"/>
    </row>
    <row r="59" spans="1:17" ht="15.75" thickBot="1">
      <c r="A59" s="53" t="str">
        <f t="shared" si="9"/>
        <v> </v>
      </c>
      <c r="B59" s="54"/>
      <c r="C59" s="94" t="s">
        <v>35</v>
      </c>
      <c r="D59" s="95">
        <f t="shared" si="10"/>
      </c>
      <c r="E59" s="96" t="s">
        <v>48</v>
      </c>
      <c r="F59" s="97" t="s">
        <v>49</v>
      </c>
      <c r="G59" s="98"/>
      <c r="H59" s="99" t="s">
        <v>50</v>
      </c>
      <c r="I59" s="97" t="s">
        <v>49</v>
      </c>
      <c r="J59" s="98"/>
      <c r="K59" s="257"/>
      <c r="L59" s="258"/>
      <c r="M59" s="259"/>
      <c r="N59" s="100">
        <f t="shared" si="11"/>
      </c>
      <c r="O59" s="59"/>
      <c r="P59" s="50"/>
      <c r="Q59" s="50"/>
    </row>
    <row r="60" spans="1:17" ht="15.75" thickTop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50"/>
    </row>
    <row r="61" spans="1:26" s="189" customFormat="1" ht="32.25" customHeight="1">
      <c r="A61" s="181"/>
      <c r="B61" s="182"/>
      <c r="C61" s="183"/>
      <c r="D61" s="184" t="s">
        <v>4</v>
      </c>
      <c r="E61" s="185"/>
      <c r="F61" s="184" t="s">
        <v>5</v>
      </c>
      <c r="G61" s="186"/>
      <c r="H61" s="186"/>
      <c r="I61" s="185"/>
      <c r="J61" s="184" t="s">
        <v>6</v>
      </c>
      <c r="K61" s="186"/>
      <c r="L61" s="186"/>
      <c r="M61" s="185"/>
      <c r="N61" s="184" t="s">
        <v>5</v>
      </c>
      <c r="O61" s="185"/>
      <c r="P61" s="184" t="s">
        <v>4</v>
      </c>
      <c r="Q61" s="187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s="200" customFormat="1" ht="15.75">
      <c r="A62" s="190"/>
      <c r="B62" s="191"/>
      <c r="C62" s="192"/>
      <c r="D62" s="193" t="s">
        <v>51</v>
      </c>
      <c r="E62" s="194"/>
      <c r="F62" s="195" t="s">
        <v>7</v>
      </c>
      <c r="G62" s="196"/>
      <c r="H62" s="195" t="s">
        <v>8</v>
      </c>
      <c r="I62" s="196"/>
      <c r="J62" s="195" t="s">
        <v>7</v>
      </c>
      <c r="K62" s="196"/>
      <c r="L62" s="195" t="s">
        <v>8</v>
      </c>
      <c r="M62" s="196"/>
      <c r="N62" s="195" t="s">
        <v>8</v>
      </c>
      <c r="O62" s="196"/>
      <c r="P62" s="197" t="s">
        <v>9</v>
      </c>
      <c r="Q62" s="198"/>
      <c r="R62" s="199"/>
      <c r="S62" s="199"/>
      <c r="T62" s="199"/>
      <c r="U62" s="199"/>
      <c r="V62" s="199"/>
      <c r="W62" s="199"/>
      <c r="X62" s="199"/>
      <c r="Y62" s="199"/>
      <c r="Z62" s="199"/>
    </row>
    <row r="63" spans="1:17" ht="15">
      <c r="A63" s="153" t="str">
        <f aca="true" t="shared" si="12" ref="A63:A71">IF(A51="","",A51)</f>
        <v>Grassilage</v>
      </c>
      <c r="B63" s="154"/>
      <c r="C63" s="104"/>
      <c r="D63" s="281">
        <v>5.9</v>
      </c>
      <c r="E63" s="282"/>
      <c r="F63" s="105">
        <f aca="true" t="shared" si="13" ref="F63:F71">IF(D63="","",D63)</f>
        <v>5.9</v>
      </c>
      <c r="G63" s="106"/>
      <c r="H63" s="105">
        <f aca="true" t="shared" si="14" ref="H63:H71">IF(D63="","",D63)</f>
        <v>5.9</v>
      </c>
      <c r="I63" s="106"/>
      <c r="J63" s="105">
        <f aca="true" t="shared" si="15" ref="J63:J71">IF(D63="","",D63)</f>
        <v>5.9</v>
      </c>
      <c r="K63" s="106"/>
      <c r="L63" s="105">
        <f aca="true" t="shared" si="16" ref="L63:L71">IF(D63="","",D63)</f>
        <v>5.9</v>
      </c>
      <c r="M63" s="106"/>
      <c r="N63" s="105">
        <f aca="true" t="shared" si="17" ref="N63:N71">IF(D63="","",D63)</f>
        <v>5.9</v>
      </c>
      <c r="O63" s="106"/>
      <c r="P63" s="105">
        <f aca="true" t="shared" si="18" ref="P63:P71">IF(D63="","",D63)</f>
        <v>5.9</v>
      </c>
      <c r="Q63" s="107"/>
    </row>
    <row r="64" spans="1:17" ht="15">
      <c r="A64" s="153" t="str">
        <f t="shared" si="12"/>
        <v>Maissilage</v>
      </c>
      <c r="B64" s="154"/>
      <c r="C64" s="104"/>
      <c r="D64" s="281">
        <v>6.3</v>
      </c>
      <c r="E64" s="282"/>
      <c r="F64" s="105">
        <f t="shared" si="13"/>
        <v>6.3</v>
      </c>
      <c r="G64" s="106"/>
      <c r="H64" s="105">
        <f t="shared" si="14"/>
        <v>6.3</v>
      </c>
      <c r="I64" s="106"/>
      <c r="J64" s="105">
        <f t="shared" si="15"/>
        <v>6.3</v>
      </c>
      <c r="K64" s="106"/>
      <c r="L64" s="105">
        <f t="shared" si="16"/>
        <v>6.3</v>
      </c>
      <c r="M64" s="106"/>
      <c r="N64" s="105">
        <f t="shared" si="17"/>
        <v>6.3</v>
      </c>
      <c r="O64" s="106"/>
      <c r="P64" s="105">
        <f t="shared" si="18"/>
        <v>6.3</v>
      </c>
      <c r="Q64" s="107"/>
    </row>
    <row r="65" spans="1:17" ht="15">
      <c r="A65" s="153" t="str">
        <f t="shared" si="12"/>
        <v> </v>
      </c>
      <c r="B65" s="154"/>
      <c r="C65" s="104"/>
      <c r="D65" s="281">
        <v>7.6</v>
      </c>
      <c r="E65" s="282"/>
      <c r="F65" s="105">
        <f t="shared" si="13"/>
        <v>7.6</v>
      </c>
      <c r="G65" s="106"/>
      <c r="H65" s="105">
        <f t="shared" si="14"/>
        <v>7.6</v>
      </c>
      <c r="I65" s="106"/>
      <c r="J65" s="105">
        <f t="shared" si="15"/>
        <v>7.6</v>
      </c>
      <c r="K65" s="106"/>
      <c r="L65" s="105">
        <f t="shared" si="16"/>
        <v>7.6</v>
      </c>
      <c r="M65" s="106"/>
      <c r="N65" s="105">
        <f t="shared" si="17"/>
        <v>7.6</v>
      </c>
      <c r="O65" s="106"/>
      <c r="P65" s="105">
        <f t="shared" si="18"/>
        <v>7.6</v>
      </c>
      <c r="Q65" s="107"/>
    </row>
    <row r="66" spans="1:17" ht="15">
      <c r="A66" s="153" t="str">
        <f t="shared" si="12"/>
        <v>Preßschnitzel</v>
      </c>
      <c r="B66" s="154"/>
      <c r="C66" s="104"/>
      <c r="D66" s="281">
        <v>7.6</v>
      </c>
      <c r="E66" s="282"/>
      <c r="F66" s="105">
        <f t="shared" si="13"/>
        <v>7.6</v>
      </c>
      <c r="G66" s="106"/>
      <c r="H66" s="105">
        <f t="shared" si="14"/>
        <v>7.6</v>
      </c>
      <c r="I66" s="106"/>
      <c r="J66" s="105">
        <f t="shared" si="15"/>
        <v>7.6</v>
      </c>
      <c r="K66" s="106"/>
      <c r="L66" s="105">
        <f t="shared" si="16"/>
        <v>7.6</v>
      </c>
      <c r="M66" s="106"/>
      <c r="N66" s="105">
        <f t="shared" si="17"/>
        <v>7.6</v>
      </c>
      <c r="O66" s="106"/>
      <c r="P66" s="105">
        <f t="shared" si="18"/>
        <v>7.6</v>
      </c>
      <c r="Q66" s="107"/>
    </row>
    <row r="67" spans="1:17" ht="15">
      <c r="A67" s="153" t="str">
        <f t="shared" si="12"/>
        <v>Weide</v>
      </c>
      <c r="B67" s="154"/>
      <c r="C67" s="104"/>
      <c r="D67" s="281">
        <v>6.5</v>
      </c>
      <c r="E67" s="282"/>
      <c r="F67" s="105">
        <f t="shared" si="13"/>
        <v>6.5</v>
      </c>
      <c r="G67" s="106"/>
      <c r="H67" s="105">
        <f t="shared" si="14"/>
        <v>6.5</v>
      </c>
      <c r="I67" s="106"/>
      <c r="J67" s="105">
        <f t="shared" si="15"/>
        <v>6.5</v>
      </c>
      <c r="K67" s="106"/>
      <c r="L67" s="105">
        <f t="shared" si="16"/>
        <v>6.5</v>
      </c>
      <c r="M67" s="106"/>
      <c r="N67" s="105">
        <f t="shared" si="17"/>
        <v>6.5</v>
      </c>
      <c r="O67" s="106"/>
      <c r="P67" s="105">
        <f t="shared" si="18"/>
        <v>6.5</v>
      </c>
      <c r="Q67" s="107"/>
    </row>
    <row r="68" spans="1:17" ht="15">
      <c r="A68" s="153" t="str">
        <f t="shared" si="12"/>
        <v>Heu</v>
      </c>
      <c r="B68" s="154"/>
      <c r="C68" s="104"/>
      <c r="D68" s="281">
        <v>5.5</v>
      </c>
      <c r="E68" s="282"/>
      <c r="F68" s="105">
        <f t="shared" si="13"/>
        <v>5.5</v>
      </c>
      <c r="G68" s="106"/>
      <c r="H68" s="105">
        <f t="shared" si="14"/>
        <v>5.5</v>
      </c>
      <c r="I68" s="106"/>
      <c r="J68" s="105">
        <f t="shared" si="15"/>
        <v>5.5</v>
      </c>
      <c r="K68" s="106"/>
      <c r="L68" s="105">
        <f t="shared" si="16"/>
        <v>5.5</v>
      </c>
      <c r="M68" s="106"/>
      <c r="N68" s="105">
        <f t="shared" si="17"/>
        <v>5.5</v>
      </c>
      <c r="O68" s="106"/>
      <c r="P68" s="105">
        <f t="shared" si="18"/>
        <v>5.5</v>
      </c>
      <c r="Q68" s="107"/>
    </row>
    <row r="69" spans="1:17" ht="15">
      <c r="A69" s="153" t="str">
        <f t="shared" si="12"/>
        <v>Getreide</v>
      </c>
      <c r="B69" s="154"/>
      <c r="C69" s="104"/>
      <c r="D69" s="281">
        <v>8.4</v>
      </c>
      <c r="E69" s="282"/>
      <c r="F69" s="105">
        <f t="shared" si="13"/>
        <v>8.4</v>
      </c>
      <c r="G69" s="106"/>
      <c r="H69" s="105">
        <f t="shared" si="14"/>
        <v>8.4</v>
      </c>
      <c r="I69" s="106"/>
      <c r="J69" s="105">
        <f t="shared" si="15"/>
        <v>8.4</v>
      </c>
      <c r="K69" s="106"/>
      <c r="L69" s="105">
        <f t="shared" si="16"/>
        <v>8.4</v>
      </c>
      <c r="M69" s="106"/>
      <c r="N69" s="105">
        <f t="shared" si="17"/>
        <v>8.4</v>
      </c>
      <c r="O69" s="106"/>
      <c r="P69" s="105">
        <f t="shared" si="18"/>
        <v>8.4</v>
      </c>
      <c r="Q69" s="107"/>
    </row>
    <row r="70" spans="1:17" ht="15">
      <c r="A70" s="153" t="str">
        <f t="shared" si="12"/>
        <v>MLF</v>
      </c>
      <c r="B70" s="154"/>
      <c r="C70" s="104"/>
      <c r="D70" s="281">
        <v>8</v>
      </c>
      <c r="E70" s="282"/>
      <c r="F70" s="105">
        <f t="shared" si="13"/>
        <v>8</v>
      </c>
      <c r="G70" s="106"/>
      <c r="H70" s="105">
        <f t="shared" si="14"/>
        <v>8</v>
      </c>
      <c r="I70" s="106"/>
      <c r="J70" s="105">
        <f t="shared" si="15"/>
        <v>8</v>
      </c>
      <c r="K70" s="106"/>
      <c r="L70" s="105">
        <f t="shared" si="16"/>
        <v>8</v>
      </c>
      <c r="M70" s="106"/>
      <c r="N70" s="105">
        <f t="shared" si="17"/>
        <v>8</v>
      </c>
      <c r="O70" s="106"/>
      <c r="P70" s="105">
        <f t="shared" si="18"/>
        <v>8</v>
      </c>
      <c r="Q70" s="107"/>
    </row>
    <row r="71" spans="1:17" ht="15">
      <c r="A71" s="148" t="str">
        <f t="shared" si="12"/>
        <v> </v>
      </c>
      <c r="B71" s="149"/>
      <c r="C71" s="109"/>
      <c r="D71" s="283">
        <v>7</v>
      </c>
      <c r="E71" s="284"/>
      <c r="F71" s="110">
        <f t="shared" si="13"/>
        <v>7</v>
      </c>
      <c r="G71" s="111"/>
      <c r="H71" s="110">
        <f t="shared" si="14"/>
        <v>7</v>
      </c>
      <c r="I71" s="111"/>
      <c r="J71" s="110">
        <f t="shared" si="15"/>
        <v>7</v>
      </c>
      <c r="K71" s="111"/>
      <c r="L71" s="110">
        <f t="shared" si="16"/>
        <v>7</v>
      </c>
      <c r="M71" s="111"/>
      <c r="N71" s="110">
        <f t="shared" si="17"/>
        <v>7</v>
      </c>
      <c r="O71" s="111"/>
      <c r="P71" s="110">
        <f t="shared" si="18"/>
        <v>7</v>
      </c>
      <c r="Q71" s="112"/>
    </row>
    <row r="72" spans="1:17" ht="15">
      <c r="A72" s="113" t="s">
        <v>52</v>
      </c>
      <c r="B72" s="114"/>
      <c r="C72" s="115"/>
      <c r="D72" s="116">
        <f>IF((D63*D26+D64*D27+D65*D28+D66*D29+D67*D30+D68*D31+D69*D32+D70*D33+D71*D34)=0,"",D63*D26+D64*D27+D65*D28+D66*D29+D67*D30+D68*D31+D69*D32+D70*D33+D71*D34)</f>
      </c>
      <c r="E72" s="117"/>
      <c r="F72" s="116">
        <f>IF((F63*F26+F64*F27+F65*F28+F66*F29+F67*F30+F68*F31+F69*F32+F70*F33+F71*F34)=0,"",F63*F26+F64*F27+F65*F28+F66*F29+F67*F30+F68*F31+F69*F32+F70*F33+F71*F34)</f>
      </c>
      <c r="G72" s="117"/>
      <c r="H72" s="116">
        <f>IF((H63*H26+H64*H27+H65*H28+H66*H29+H67*H30+H68*H31+H69*H32+H70*H33+H71*H34)=0,"",H63*H26+H64*H27+H65*H28+H66*H29+H67*H30+H68*H31+H69*H32+H70*H33+H71*H34)</f>
      </c>
      <c r="I72" s="117"/>
      <c r="J72" s="116">
        <f>IF((J63*J26+J64*J27+J65*J28+J66*J29+J67*J30+J68*J31+J69*J32+J70*J33+J71*J34)=0,"",J63*J26+J64*J27+J65*J28+J66*J29+J67*J30+J68*J31+J69*J32+J70*J33+J71*J34)</f>
      </c>
      <c r="K72" s="117"/>
      <c r="L72" s="116">
        <f>IF((L63*L26+L64*L27+L65*L28+L66*L29+L67*L30+L68*L31+L69*L32+L70*L33+L71*L34)=0,"",L63*L26+L64*L27+L65*L28+L66*L29+L67*L30+L68*L31+L69*L32+L70*L33+L71*L34)</f>
      </c>
      <c r="M72" s="117"/>
      <c r="N72" s="116">
        <f>IF((N63*N26+N64*N27+N65*N28+N66*N29+N67*N30+N68*N31+N69*N32+N70*N33+N71*N34)=0,"",N63*N26+N64*N27+N65*N28+N66*N29+N67*N30+N68*N31+N69*N32+N70*N33+N71*N34)</f>
      </c>
      <c r="O72" s="117"/>
      <c r="P72" s="116">
        <f>IF((P63*P26+P64*P27+P65*P28+P66*P29+P67*P30+P68*P31+P69*P32+P70*P33+P71*P34)=0,"",P63*P26+P64*P27+P65*P28+P66*P29+P67*P30+P68*P31+P69*P32+P70*P33+P71*P34)</f>
      </c>
      <c r="Q72" s="115"/>
    </row>
    <row r="73" spans="1:17" ht="15">
      <c r="A73" s="118" t="s">
        <v>53</v>
      </c>
      <c r="C73" s="119"/>
      <c r="D73" s="102">
        <f>IF(D72="","",IF(D4="Milchkühe",(D7-650)/50*2.2+37.7))</f>
      </c>
      <c r="E73" s="119"/>
      <c r="F73" s="102"/>
      <c r="G73" s="119"/>
      <c r="H73" s="102"/>
      <c r="I73" s="119"/>
      <c r="J73" s="102"/>
      <c r="K73" s="119"/>
      <c r="L73" s="102"/>
      <c r="M73" s="119"/>
      <c r="N73" s="102"/>
      <c r="O73" s="119"/>
      <c r="P73" s="102">
        <f>IF(P72="","",IF(P4="Milchkühe",(P7-650)/50*2.2+37.7))</f>
      </c>
      <c r="Q73" s="119"/>
    </row>
    <row r="74" spans="1:17" ht="15">
      <c r="A74" s="118" t="s">
        <v>54</v>
      </c>
      <c r="C74" s="119"/>
      <c r="D74" s="105">
        <f>IF(D72="","",D72-D73)</f>
      </c>
      <c r="E74" s="119"/>
      <c r="F74" s="102"/>
      <c r="G74" s="119"/>
      <c r="H74" s="102"/>
      <c r="I74" s="119"/>
      <c r="J74" s="102"/>
      <c r="K74" s="119"/>
      <c r="L74" s="102"/>
      <c r="M74" s="119"/>
      <c r="N74" s="102"/>
      <c r="O74" s="119"/>
      <c r="P74" s="105">
        <f>IF(P72="","",P72-P73)</f>
      </c>
      <c r="Q74" s="119"/>
    </row>
    <row r="75" spans="1:17" ht="15">
      <c r="A75" s="118" t="s">
        <v>55</v>
      </c>
      <c r="C75" s="119"/>
      <c r="D75" s="105">
        <f>IF(D74="","",D74/3.17)</f>
      </c>
      <c r="E75" s="119"/>
      <c r="F75" s="102"/>
      <c r="G75" s="119"/>
      <c r="H75" s="102"/>
      <c r="I75" s="119"/>
      <c r="J75" s="102"/>
      <c r="K75" s="119"/>
      <c r="L75" s="102"/>
      <c r="M75" s="119"/>
      <c r="N75" s="102"/>
      <c r="O75" s="119"/>
      <c r="P75" s="105">
        <f>IF(P74="","",P74/3.17)</f>
      </c>
      <c r="Q75" s="119"/>
    </row>
    <row r="76" spans="1:17" ht="26.25" customHeight="1">
      <c r="A76" s="150" t="s">
        <v>56</v>
      </c>
      <c r="B76" s="151"/>
      <c r="C76" s="152"/>
      <c r="D76" s="120">
        <f>IF(D75="","",D75*305)</f>
      </c>
      <c r="E76" s="121"/>
      <c r="F76" s="108"/>
      <c r="G76" s="121"/>
      <c r="H76" s="108"/>
      <c r="I76" s="121"/>
      <c r="J76" s="108"/>
      <c r="K76" s="121"/>
      <c r="L76" s="108"/>
      <c r="M76" s="121"/>
      <c r="N76" s="108"/>
      <c r="O76" s="121"/>
      <c r="P76" s="120">
        <f>IF(P75="","",P75*305)</f>
      </c>
      <c r="Q76" s="121"/>
    </row>
  </sheetData>
  <sheetProtection/>
  <mergeCells count="81">
    <mergeCell ref="A61:C61"/>
    <mergeCell ref="D61:E61"/>
    <mergeCell ref="N61:O61"/>
    <mergeCell ref="P61:Q61"/>
    <mergeCell ref="N62:O62"/>
    <mergeCell ref="F61:I61"/>
    <mergeCell ref="J61:M61"/>
    <mergeCell ref="K57:L57"/>
    <mergeCell ref="K58:L58"/>
    <mergeCell ref="K59:L59"/>
    <mergeCell ref="F62:G62"/>
    <mergeCell ref="H62:I62"/>
    <mergeCell ref="J62:K62"/>
    <mergeCell ref="L62:M62"/>
    <mergeCell ref="K53:L53"/>
    <mergeCell ref="K54:L54"/>
    <mergeCell ref="K55:L55"/>
    <mergeCell ref="K56:L56"/>
    <mergeCell ref="K51:L51"/>
    <mergeCell ref="K52:L52"/>
    <mergeCell ref="A33:B33"/>
    <mergeCell ref="A34:B34"/>
    <mergeCell ref="A35:B35"/>
    <mergeCell ref="C49:D50"/>
    <mergeCell ref="A29:B29"/>
    <mergeCell ref="A30:B30"/>
    <mergeCell ref="A31:B31"/>
    <mergeCell ref="A32:B32"/>
    <mergeCell ref="A25:B25"/>
    <mergeCell ref="A26:B26"/>
    <mergeCell ref="A27:B27"/>
    <mergeCell ref="A28:B28"/>
    <mergeCell ref="A22:B22"/>
    <mergeCell ref="A23:B23"/>
    <mergeCell ref="A24:B24"/>
    <mergeCell ref="P4:Q4"/>
    <mergeCell ref="P6:Q6"/>
    <mergeCell ref="A16:B16"/>
    <mergeCell ref="A15:B15"/>
    <mergeCell ref="A17:B17"/>
    <mergeCell ref="A18:B18"/>
    <mergeCell ref="A19:B19"/>
    <mergeCell ref="A12:B12"/>
    <mergeCell ref="A13:B13"/>
    <mergeCell ref="A14:B14"/>
    <mergeCell ref="A21:B21"/>
    <mergeCell ref="A20:B20"/>
    <mergeCell ref="A10:B10"/>
    <mergeCell ref="A11:B11"/>
    <mergeCell ref="J5:K5"/>
    <mergeCell ref="J6:K6"/>
    <mergeCell ref="D6:E6"/>
    <mergeCell ref="F5:G5"/>
    <mergeCell ref="H6:I6"/>
    <mergeCell ref="F6:G6"/>
    <mergeCell ref="A6:C6"/>
    <mergeCell ref="H5:I5"/>
    <mergeCell ref="L5:M5"/>
    <mergeCell ref="L6:M6"/>
    <mergeCell ref="N4:O4"/>
    <mergeCell ref="J4:M4"/>
    <mergeCell ref="A66:B66"/>
    <mergeCell ref="A5:C5"/>
    <mergeCell ref="A4:C4"/>
    <mergeCell ref="N1:P1"/>
    <mergeCell ref="A2:B2"/>
    <mergeCell ref="D4:E4"/>
    <mergeCell ref="D2:E2"/>
    <mergeCell ref="F4:I4"/>
    <mergeCell ref="N5:O5"/>
    <mergeCell ref="N6:O6"/>
    <mergeCell ref="A71:B71"/>
    <mergeCell ref="D62:E62"/>
    <mergeCell ref="A76:C76"/>
    <mergeCell ref="A67:B67"/>
    <mergeCell ref="A68:B68"/>
    <mergeCell ref="A69:B69"/>
    <mergeCell ref="A70:B70"/>
    <mergeCell ref="A63:B63"/>
    <mergeCell ref="A64:B64"/>
    <mergeCell ref="A65:B65"/>
  </mergeCells>
  <printOptions/>
  <pageMargins left="0.5905511811023623" right="0.3937007874015748" top="1.32" bottom="0.88" header="0.26" footer="0.3"/>
  <pageSetup horizontalDpi="600" verticalDpi="600" orientation="portrait" paperSize="9" r:id="rId4"/>
  <headerFooter alignWithMargins="0">
    <oddHeader>&amp;R&amp;G</oddHeader>
    <oddFooter>&amp;L&amp;"Arial,Standard"&amp;10© Dienstleistungszentrum Ländlicher Raum 
   Westerwald-Osteifel
   Bahnhofstr. 32, 56410 Montabaur&amp;R&amp;"Arial,Standard"&amp;10Detlef Groß, Tel. 02602 9228-14</oddFooter>
  </headerFooter>
  <rowBreaks count="1" manualBreakCount="1">
    <brk id="46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6"/>
  <sheetViews>
    <sheetView showGridLines="0" showRowColHeaders="0" workbookViewId="0" topLeftCell="A1">
      <pane xSplit="3" ySplit="6" topLeftCell="D10" activePane="bottomRight" state="frozen"/>
      <selection pane="topLeft" activeCell="D63" sqref="D63:E71"/>
      <selection pane="topRight" activeCell="D63" sqref="D63:E71"/>
      <selection pane="bottomLeft" activeCell="D63" sqref="D63:E71"/>
      <selection pane="bottomRight" activeCell="S28" sqref="S28"/>
    </sheetView>
  </sheetViews>
  <sheetFormatPr defaultColWidth="12.69921875" defaultRowHeight="15"/>
  <cols>
    <col min="1" max="1" width="4.296875" style="142" customWidth="1"/>
    <col min="2" max="2" width="7.796875" style="72" customWidth="1"/>
    <col min="3" max="3" width="5.69921875" style="142" customWidth="1"/>
    <col min="4" max="4" width="5" style="142" customWidth="1"/>
    <col min="5" max="5" width="3.59765625" style="142" customWidth="1"/>
    <col min="6" max="6" width="5" style="72" customWidth="1"/>
    <col min="7" max="7" width="3.59765625" style="142" customWidth="1"/>
    <col min="8" max="8" width="5" style="142" customWidth="1"/>
    <col min="9" max="9" width="3.59765625" style="72" customWidth="1"/>
    <col min="10" max="10" width="5" style="142" customWidth="1"/>
    <col min="11" max="11" width="3.59765625" style="142" customWidth="1"/>
    <col min="12" max="12" width="5" style="142" customWidth="1"/>
    <col min="13" max="13" width="3.59765625" style="142" customWidth="1"/>
    <col min="14" max="14" width="5" style="142" customWidth="1"/>
    <col min="15" max="15" width="3.59765625" style="142" customWidth="1"/>
    <col min="16" max="16" width="5" style="142" customWidth="1"/>
    <col min="17" max="17" width="3.59765625" style="142" customWidth="1"/>
    <col min="18" max="26" width="12.69921875" style="5" customWidth="1"/>
    <col min="27" max="16384" width="12.69921875" style="6" customWidth="1"/>
  </cols>
  <sheetData>
    <row r="1" spans="1:17" ht="15.75" thickTop="1">
      <c r="A1" s="143" t="s">
        <v>0</v>
      </c>
      <c r="B1" s="14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5">
        <f ca="1">NOW()</f>
        <v>40387.61556377315</v>
      </c>
      <c r="O1" s="145"/>
      <c r="P1" s="145"/>
      <c r="Q1" s="4"/>
    </row>
    <row r="2" spans="1:17" ht="15">
      <c r="A2" s="146" t="s">
        <v>1</v>
      </c>
      <c r="B2" s="147"/>
      <c r="C2" s="8"/>
      <c r="D2" s="219"/>
      <c r="E2" s="219"/>
      <c r="F2" s="220"/>
      <c r="G2" s="290"/>
      <c r="H2" s="9"/>
      <c r="I2" s="9"/>
      <c r="J2" s="9"/>
      <c r="K2" s="9"/>
      <c r="L2" s="9"/>
      <c r="M2" s="9"/>
      <c r="N2" s="10"/>
      <c r="O2" s="10"/>
      <c r="P2" s="10"/>
      <c r="Q2" s="11"/>
    </row>
    <row r="3" spans="1:17" ht="15" customHeight="1">
      <c r="A3" s="12" t="s">
        <v>2</v>
      </c>
      <c r="B3" s="13"/>
      <c r="C3" s="10"/>
      <c r="D3" s="260">
        <v>40087</v>
      </c>
      <c r="E3" s="13" t="s">
        <v>3</v>
      </c>
      <c r="F3" s="261">
        <v>40422</v>
      </c>
      <c r="G3" s="173"/>
      <c r="H3" s="14"/>
      <c r="I3" s="14"/>
      <c r="J3" s="10"/>
      <c r="K3" s="10"/>
      <c r="L3" s="10"/>
      <c r="M3" s="10"/>
      <c r="N3" s="10"/>
      <c r="O3" s="10"/>
      <c r="P3" s="10"/>
      <c r="Q3" s="15"/>
    </row>
    <row r="4" spans="1:26" s="189" customFormat="1" ht="15" customHeight="1">
      <c r="A4" s="181"/>
      <c r="B4" s="182"/>
      <c r="C4" s="183"/>
      <c r="D4" s="184" t="s">
        <v>4</v>
      </c>
      <c r="E4" s="185"/>
      <c r="F4" s="184" t="s">
        <v>5</v>
      </c>
      <c r="G4" s="186"/>
      <c r="H4" s="186"/>
      <c r="I4" s="185"/>
      <c r="J4" s="184" t="s">
        <v>6</v>
      </c>
      <c r="K4" s="186"/>
      <c r="L4" s="186"/>
      <c r="M4" s="185"/>
      <c r="N4" s="184" t="s">
        <v>5</v>
      </c>
      <c r="O4" s="185"/>
      <c r="P4" s="184" t="s">
        <v>4</v>
      </c>
      <c r="Q4" s="187"/>
      <c r="R4" s="188"/>
      <c r="S4" s="188"/>
      <c r="T4" s="188"/>
      <c r="U4" s="188"/>
      <c r="V4" s="188"/>
      <c r="W4" s="188"/>
      <c r="X4" s="188"/>
      <c r="Y4" s="188"/>
      <c r="Z4" s="188"/>
    </row>
    <row r="5" spans="1:26" s="200" customFormat="1" ht="15" customHeight="1">
      <c r="A5" s="205"/>
      <c r="B5" s="206"/>
      <c r="C5" s="207"/>
      <c r="D5" s="208"/>
      <c r="E5" s="209"/>
      <c r="F5" s="210" t="s">
        <v>7</v>
      </c>
      <c r="G5" s="211"/>
      <c r="H5" s="210" t="s">
        <v>8</v>
      </c>
      <c r="I5" s="211"/>
      <c r="J5" s="210" t="s">
        <v>7</v>
      </c>
      <c r="K5" s="211"/>
      <c r="L5" s="210" t="s">
        <v>8</v>
      </c>
      <c r="M5" s="211"/>
      <c r="N5" s="210" t="s">
        <v>8</v>
      </c>
      <c r="O5" s="211"/>
      <c r="P5" s="208" t="s">
        <v>9</v>
      </c>
      <c r="Q5" s="212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200" customFormat="1" ht="15" customHeight="1">
      <c r="A6" s="213"/>
      <c r="B6" s="214"/>
      <c r="C6" s="215"/>
      <c r="D6" s="195" t="s">
        <v>10</v>
      </c>
      <c r="E6" s="196"/>
      <c r="F6" s="195" t="s">
        <v>11</v>
      </c>
      <c r="G6" s="196"/>
      <c r="H6" s="195" t="s">
        <v>10</v>
      </c>
      <c r="I6" s="196"/>
      <c r="J6" s="195" t="s">
        <v>11</v>
      </c>
      <c r="K6" s="196"/>
      <c r="L6" s="195" t="s">
        <v>11</v>
      </c>
      <c r="M6" s="196"/>
      <c r="N6" s="195" t="s">
        <v>12</v>
      </c>
      <c r="O6" s="196"/>
      <c r="P6" s="195" t="s">
        <v>12</v>
      </c>
      <c r="Q6" s="216"/>
      <c r="R6" s="199"/>
      <c r="S6" s="199"/>
      <c r="T6" s="199"/>
      <c r="U6" s="199"/>
      <c r="V6" s="199"/>
      <c r="W6" s="199"/>
      <c r="X6" s="199"/>
      <c r="Y6" s="199"/>
      <c r="Z6" s="199"/>
    </row>
    <row r="7" spans="1:17" ht="15" customHeight="1">
      <c r="A7" s="7" t="s">
        <v>13</v>
      </c>
      <c r="B7" s="8"/>
      <c r="C7" s="7" t="s">
        <v>14</v>
      </c>
      <c r="D7" s="262">
        <v>650</v>
      </c>
      <c r="E7" s="223"/>
      <c r="F7" s="263">
        <v>200</v>
      </c>
      <c r="G7" s="223"/>
      <c r="H7" s="263">
        <v>450</v>
      </c>
      <c r="I7" s="223"/>
      <c r="J7" s="263">
        <v>220</v>
      </c>
      <c r="K7" s="223"/>
      <c r="L7" s="263">
        <v>480</v>
      </c>
      <c r="M7" s="225"/>
      <c r="N7" s="263">
        <v>450</v>
      </c>
      <c r="O7" s="225"/>
      <c r="P7" s="263">
        <v>650</v>
      </c>
      <c r="Q7" s="226"/>
    </row>
    <row r="8" spans="1:17" ht="15" customHeight="1">
      <c r="A8" s="12" t="s">
        <v>15</v>
      </c>
      <c r="B8" s="13"/>
      <c r="C8" s="12" t="s">
        <v>16</v>
      </c>
      <c r="D8" s="264">
        <v>80</v>
      </c>
      <c r="E8" s="228"/>
      <c r="F8" s="265">
        <v>35</v>
      </c>
      <c r="G8" s="228"/>
      <c r="H8" s="265">
        <v>40</v>
      </c>
      <c r="I8" s="228"/>
      <c r="J8" s="265">
        <v>20</v>
      </c>
      <c r="K8" s="228"/>
      <c r="L8" s="265">
        <v>20</v>
      </c>
      <c r="M8" s="226"/>
      <c r="N8" s="265">
        <v>40</v>
      </c>
      <c r="O8" s="226"/>
      <c r="P8" s="265">
        <v>80</v>
      </c>
      <c r="Q8" s="226"/>
    </row>
    <row r="9" spans="1:17" ht="15" customHeight="1">
      <c r="A9" s="12" t="s">
        <v>17</v>
      </c>
      <c r="B9" s="13"/>
      <c r="C9" s="12" t="s">
        <v>18</v>
      </c>
      <c r="D9" s="264">
        <v>185</v>
      </c>
      <c r="E9" s="228"/>
      <c r="F9" s="265">
        <v>365</v>
      </c>
      <c r="G9" s="228"/>
      <c r="H9" s="265">
        <v>185</v>
      </c>
      <c r="I9" s="228"/>
      <c r="J9" s="265">
        <v>365</v>
      </c>
      <c r="K9" s="228"/>
      <c r="L9" s="265">
        <v>365</v>
      </c>
      <c r="M9" s="226"/>
      <c r="N9" s="265">
        <v>180</v>
      </c>
      <c r="O9" s="226"/>
      <c r="P9" s="265">
        <v>180</v>
      </c>
      <c r="Q9" s="230"/>
    </row>
    <row r="10" spans="1:17" ht="15" customHeight="1">
      <c r="A10" s="266" t="s">
        <v>19</v>
      </c>
      <c r="B10" s="267"/>
      <c r="C10" s="7" t="s">
        <v>20</v>
      </c>
      <c r="D10" s="262">
        <v>36</v>
      </c>
      <c r="E10" s="223"/>
      <c r="F10" s="16">
        <f>IF(D10="","",D10)</f>
        <v>36</v>
      </c>
      <c r="G10" s="17"/>
      <c r="H10" s="18">
        <f>IF(F10="","",F10)</f>
        <v>36</v>
      </c>
      <c r="I10" s="17"/>
      <c r="J10" s="18">
        <f>IF(H10="","",H10)</f>
        <v>36</v>
      </c>
      <c r="K10" s="17"/>
      <c r="L10" s="18">
        <f>IF(J10="","",J10)</f>
        <v>36</v>
      </c>
      <c r="M10" s="19"/>
      <c r="N10" s="18">
        <f>IF(L10="","",L10)</f>
        <v>36</v>
      </c>
      <c r="O10" s="19"/>
      <c r="P10" s="18">
        <f>IF(N10="","",N10)</f>
        <v>36</v>
      </c>
      <c r="Q10" s="20"/>
    </row>
    <row r="11" spans="1:17" ht="15" customHeight="1">
      <c r="A11" s="239" t="s">
        <v>21</v>
      </c>
      <c r="B11" s="240"/>
      <c r="C11" s="12" t="s">
        <v>20</v>
      </c>
      <c r="D11" s="264">
        <v>32</v>
      </c>
      <c r="E11" s="228"/>
      <c r="F11" s="21">
        <f>IF(D11="","",D11)</f>
        <v>32</v>
      </c>
      <c r="G11" s="22"/>
      <c r="H11" s="23">
        <f>IF(F11="","",F11)</f>
        <v>32</v>
      </c>
      <c r="I11" s="22"/>
      <c r="J11" s="23">
        <f>IF(H11="","",H11)</f>
        <v>32</v>
      </c>
      <c r="K11" s="22"/>
      <c r="L11" s="23">
        <f>IF(J11="","",J11)</f>
        <v>32</v>
      </c>
      <c r="M11" s="20"/>
      <c r="N11" s="23">
        <f>IF(L11="","",L11)</f>
        <v>32</v>
      </c>
      <c r="O11" s="20"/>
      <c r="P11" s="23">
        <f>IF(N11="","",N11)</f>
        <v>32</v>
      </c>
      <c r="Q11" s="20"/>
    </row>
    <row r="12" spans="1:17" ht="15" customHeight="1">
      <c r="A12" s="239" t="s">
        <v>9</v>
      </c>
      <c r="B12" s="240"/>
      <c r="C12" s="12" t="s">
        <v>20</v>
      </c>
      <c r="D12" s="264"/>
      <c r="E12" s="228"/>
      <c r="F12" s="21">
        <f>IF(D12="","",D12)</f>
      </c>
      <c r="G12" s="22"/>
      <c r="H12" s="23">
        <f>IF(F12="","",F12)</f>
      </c>
      <c r="I12" s="22"/>
      <c r="J12" s="23">
        <f>IF(H12="","",H12)</f>
      </c>
      <c r="K12" s="22"/>
      <c r="L12" s="23">
        <f>IF(J12="","",J12)</f>
      </c>
      <c r="M12" s="20"/>
      <c r="N12" s="23">
        <f>IF(L12="","",L12)</f>
      </c>
      <c r="O12" s="20"/>
      <c r="P12" s="23">
        <f>IF(N12="","",N12)</f>
      </c>
      <c r="Q12" s="20"/>
    </row>
    <row r="13" spans="1:17" ht="15" customHeight="1">
      <c r="A13" s="239" t="s">
        <v>22</v>
      </c>
      <c r="B13" s="240"/>
      <c r="C13" s="12" t="s">
        <v>20</v>
      </c>
      <c r="D13" s="264">
        <v>22</v>
      </c>
      <c r="E13" s="228"/>
      <c r="F13" s="21">
        <f>IF(D13="","",D13)</f>
        <v>22</v>
      </c>
      <c r="G13" s="22"/>
      <c r="H13" s="23">
        <f>IF(F13="","",F13)</f>
        <v>22</v>
      </c>
      <c r="I13" s="22"/>
      <c r="J13" s="23">
        <f>IF(H13="","",H13)</f>
        <v>22</v>
      </c>
      <c r="K13" s="22"/>
      <c r="L13" s="23">
        <f>IF(J13="","",J13)</f>
        <v>22</v>
      </c>
      <c r="M13" s="20"/>
      <c r="N13" s="23">
        <f>IF(L13="","",L13)</f>
        <v>22</v>
      </c>
      <c r="O13" s="20"/>
      <c r="P13" s="23">
        <f>IF(N13="","",N13)</f>
        <v>22</v>
      </c>
      <c r="Q13" s="20"/>
    </row>
    <row r="14" spans="1:17" ht="15" customHeight="1">
      <c r="A14" s="241" t="s">
        <v>23</v>
      </c>
      <c r="B14" s="242"/>
      <c r="C14" s="12" t="s">
        <v>20</v>
      </c>
      <c r="D14" s="264">
        <v>16</v>
      </c>
      <c r="E14" s="228"/>
      <c r="F14" s="24">
        <f>IF(D14="","",D14)</f>
        <v>16</v>
      </c>
      <c r="G14" s="22"/>
      <c r="H14" s="23">
        <f>IF(F14="","",F14)</f>
        <v>16</v>
      </c>
      <c r="I14" s="22"/>
      <c r="J14" s="23">
        <f>IF(H14="","",H14)</f>
        <v>16</v>
      </c>
      <c r="K14" s="22"/>
      <c r="L14" s="23">
        <f>IF(J14="","",J14)</f>
        <v>16</v>
      </c>
      <c r="M14" s="20"/>
      <c r="N14" s="23">
        <f>IF(L14="","",L14)</f>
        <v>16</v>
      </c>
      <c r="O14" s="20"/>
      <c r="P14" s="23">
        <f>IF(N14="","",N14)</f>
        <v>16</v>
      </c>
      <c r="Q14" s="25"/>
    </row>
    <row r="15" spans="1:17" ht="15">
      <c r="A15" s="157" t="s">
        <v>24</v>
      </c>
      <c r="B15" s="158"/>
      <c r="C15" s="16"/>
      <c r="D15" s="263"/>
      <c r="E15" s="223"/>
      <c r="F15" s="265"/>
      <c r="G15" s="223"/>
      <c r="H15" s="263"/>
      <c r="I15" s="223"/>
      <c r="J15" s="263"/>
      <c r="K15" s="223"/>
      <c r="L15" s="263"/>
      <c r="M15" s="225"/>
      <c r="N15" s="263"/>
      <c r="O15" s="225"/>
      <c r="P15" s="263"/>
      <c r="Q15" s="226"/>
    </row>
    <row r="16" spans="1:17" ht="15" customHeight="1">
      <c r="A16" s="155" t="str">
        <f>IF(A10="","",A10)</f>
        <v>Grassilage</v>
      </c>
      <c r="B16" s="156"/>
      <c r="C16" s="12" t="s">
        <v>25</v>
      </c>
      <c r="D16" s="264">
        <v>18</v>
      </c>
      <c r="E16" s="228"/>
      <c r="F16" s="265">
        <v>8</v>
      </c>
      <c r="G16" s="228"/>
      <c r="H16" s="265">
        <v>22</v>
      </c>
      <c r="I16" s="228"/>
      <c r="J16" s="264" t="s">
        <v>9</v>
      </c>
      <c r="K16" s="237"/>
      <c r="L16" s="264" t="s">
        <v>9</v>
      </c>
      <c r="M16" s="238"/>
      <c r="N16" s="264" t="s">
        <v>9</v>
      </c>
      <c r="O16" s="238"/>
      <c r="P16" s="264">
        <v>8</v>
      </c>
      <c r="Q16" s="238"/>
    </row>
    <row r="17" spans="1:17" ht="15" customHeight="1">
      <c r="A17" s="155" t="str">
        <f>IF(A11="","",A11)</f>
        <v>Maissilage</v>
      </c>
      <c r="B17" s="156"/>
      <c r="C17" s="12" t="s">
        <v>25</v>
      </c>
      <c r="D17" s="264">
        <v>15</v>
      </c>
      <c r="E17" s="228"/>
      <c r="F17" s="265"/>
      <c r="G17" s="237"/>
      <c r="H17" s="264" t="s">
        <v>9</v>
      </c>
      <c r="I17" s="237"/>
      <c r="J17" s="265">
        <v>12</v>
      </c>
      <c r="K17" s="228"/>
      <c r="L17" s="265">
        <v>22</v>
      </c>
      <c r="M17" s="226"/>
      <c r="N17" s="264" t="s">
        <v>9</v>
      </c>
      <c r="O17" s="238"/>
      <c r="P17" s="265">
        <v>8</v>
      </c>
      <c r="Q17" s="226"/>
    </row>
    <row r="18" spans="1:17" ht="15" customHeight="1">
      <c r="A18" s="155" t="str">
        <f>IF(A12="","",A12)</f>
        <v> </v>
      </c>
      <c r="B18" s="156"/>
      <c r="C18" s="12" t="s">
        <v>25</v>
      </c>
      <c r="D18" s="264"/>
      <c r="E18" s="228"/>
      <c r="F18" s="265"/>
      <c r="G18" s="228"/>
      <c r="H18" s="265"/>
      <c r="I18" s="228"/>
      <c r="J18" s="265"/>
      <c r="K18" s="228"/>
      <c r="L18" s="265"/>
      <c r="M18" s="226"/>
      <c r="N18" s="265"/>
      <c r="O18" s="226"/>
      <c r="P18" s="265"/>
      <c r="Q18" s="226"/>
    </row>
    <row r="19" spans="1:17" ht="15" customHeight="1">
      <c r="A19" s="155" t="str">
        <f>IF(A13="","",A13)</f>
        <v>Preßschnitzel</v>
      </c>
      <c r="B19" s="156"/>
      <c r="C19" s="12" t="s">
        <v>25</v>
      </c>
      <c r="D19" s="264">
        <v>15</v>
      </c>
      <c r="E19" s="228"/>
      <c r="F19" s="265"/>
      <c r="G19" s="228"/>
      <c r="H19" s="265"/>
      <c r="I19" s="228"/>
      <c r="J19" s="265"/>
      <c r="K19" s="228"/>
      <c r="L19" s="265"/>
      <c r="M19" s="226"/>
      <c r="N19" s="265"/>
      <c r="O19" s="226"/>
      <c r="P19" s="265"/>
      <c r="Q19" s="226"/>
    </row>
    <row r="20" spans="1:17" ht="15" customHeight="1">
      <c r="A20" s="155" t="str">
        <f>IF(A14="","",A14)</f>
        <v>Weide</v>
      </c>
      <c r="B20" s="156"/>
      <c r="C20" s="12" t="s">
        <v>25</v>
      </c>
      <c r="D20" s="264"/>
      <c r="E20" s="228"/>
      <c r="F20" s="265"/>
      <c r="G20" s="228"/>
      <c r="H20" s="265"/>
      <c r="I20" s="228"/>
      <c r="J20" s="265"/>
      <c r="K20" s="228"/>
      <c r="L20" s="265"/>
      <c r="M20" s="226"/>
      <c r="N20" s="265">
        <v>50</v>
      </c>
      <c r="O20" s="226"/>
      <c r="P20" s="265">
        <v>50</v>
      </c>
      <c r="Q20" s="226"/>
    </row>
    <row r="21" spans="1:18" ht="15" customHeight="1">
      <c r="A21" s="239" t="s">
        <v>26</v>
      </c>
      <c r="B21" s="240"/>
      <c r="C21" s="12" t="s">
        <v>25</v>
      </c>
      <c r="D21" s="264"/>
      <c r="E21" s="228"/>
      <c r="F21" s="265">
        <v>1</v>
      </c>
      <c r="G21" s="228"/>
      <c r="H21" s="265"/>
      <c r="I21" s="228"/>
      <c r="J21" s="265"/>
      <c r="K21" s="228"/>
      <c r="L21" s="265"/>
      <c r="M21" s="226"/>
      <c r="N21" s="265"/>
      <c r="O21" s="226"/>
      <c r="P21" s="265"/>
      <c r="Q21" s="226"/>
      <c r="R21" s="27"/>
    </row>
    <row r="22" spans="1:18" ht="15" customHeight="1">
      <c r="A22" s="239" t="s">
        <v>27</v>
      </c>
      <c r="B22" s="240"/>
      <c r="C22" s="12" t="s">
        <v>25</v>
      </c>
      <c r="D22" s="264">
        <v>2.5</v>
      </c>
      <c r="E22" s="228"/>
      <c r="F22" s="265">
        <v>1.5</v>
      </c>
      <c r="G22" s="228"/>
      <c r="H22" s="265">
        <v>1.5</v>
      </c>
      <c r="I22" s="228"/>
      <c r="J22" s="265">
        <v>2</v>
      </c>
      <c r="K22" s="228"/>
      <c r="L22" s="265">
        <v>2</v>
      </c>
      <c r="M22" s="226"/>
      <c r="N22" s="264" t="s">
        <v>9</v>
      </c>
      <c r="O22" s="238"/>
      <c r="P22" s="265">
        <v>1.5</v>
      </c>
      <c r="Q22" s="226"/>
      <c r="R22" s="27"/>
    </row>
    <row r="23" spans="1:18" ht="15" customHeight="1">
      <c r="A23" s="239" t="s">
        <v>28</v>
      </c>
      <c r="B23" s="240"/>
      <c r="C23" s="12" t="s">
        <v>25</v>
      </c>
      <c r="D23" s="264">
        <v>2</v>
      </c>
      <c r="E23" s="228"/>
      <c r="F23" s="265"/>
      <c r="G23" s="237"/>
      <c r="H23" s="264" t="s">
        <v>9</v>
      </c>
      <c r="I23" s="237"/>
      <c r="J23" s="264" t="s">
        <v>9</v>
      </c>
      <c r="K23" s="237"/>
      <c r="L23" s="264" t="s">
        <v>9</v>
      </c>
      <c r="M23" s="238"/>
      <c r="N23" s="264" t="s">
        <v>9</v>
      </c>
      <c r="O23" s="238"/>
      <c r="P23" s="265">
        <v>4</v>
      </c>
      <c r="Q23" s="226"/>
      <c r="R23" s="27"/>
    </row>
    <row r="24" spans="1:18" ht="15" customHeight="1">
      <c r="A24" s="241" t="s">
        <v>9</v>
      </c>
      <c r="B24" s="242"/>
      <c r="C24" s="12" t="s">
        <v>25</v>
      </c>
      <c r="D24" s="264"/>
      <c r="E24" s="228"/>
      <c r="F24" s="265"/>
      <c r="G24" s="228"/>
      <c r="H24" s="265"/>
      <c r="I24" s="228"/>
      <c r="J24" s="265"/>
      <c r="K24" s="228"/>
      <c r="L24" s="265"/>
      <c r="M24" s="226"/>
      <c r="N24" s="265"/>
      <c r="O24" s="226"/>
      <c r="P24" s="265"/>
      <c r="Q24" s="230"/>
      <c r="R24" s="27"/>
    </row>
    <row r="25" spans="1:18" ht="15">
      <c r="A25" s="157" t="s">
        <v>29</v>
      </c>
      <c r="B25" s="158"/>
      <c r="C25" s="125"/>
      <c r="D25" s="9"/>
      <c r="E25" s="9"/>
      <c r="F25" s="16"/>
      <c r="G25" s="9"/>
      <c r="H25" s="16"/>
      <c r="I25" s="9"/>
      <c r="J25" s="16"/>
      <c r="K25" s="9"/>
      <c r="L25" s="16"/>
      <c r="M25" s="32"/>
      <c r="N25" s="16"/>
      <c r="O25" s="32"/>
      <c r="P25" s="16"/>
      <c r="Q25" s="11"/>
      <c r="R25" s="27"/>
    </row>
    <row r="26" spans="1:18" ht="15">
      <c r="A26" s="155" t="str">
        <f aca="true" t="shared" si="0" ref="A26:A34">IF(A16="","",A16)</f>
        <v>Grassilage</v>
      </c>
      <c r="B26" s="156"/>
      <c r="C26" s="34" t="s">
        <v>30</v>
      </c>
      <c r="D26" s="35">
        <f>IF(D10="","",D10*D16/100)</f>
        <v>6.48</v>
      </c>
      <c r="E26" s="36"/>
      <c r="F26" s="37">
        <f>IF(F10="","",F10*F16/100)</f>
        <v>2.88</v>
      </c>
      <c r="G26" s="36"/>
      <c r="H26" s="37">
        <f>IF(H10="","",H10*H16/100)</f>
        <v>7.92</v>
      </c>
      <c r="I26" s="36"/>
      <c r="J26" s="37">
        <f>IF(J10="","",J10*J16/100)</f>
        <v>0</v>
      </c>
      <c r="K26" s="36"/>
      <c r="L26" s="37">
        <f>IF(L10="","",L10*L16/100)</f>
        <v>0</v>
      </c>
      <c r="M26" s="38"/>
      <c r="N26" s="37">
        <f>IF(N10="","",N10*N16/100)</f>
        <v>0</v>
      </c>
      <c r="O26" s="38"/>
      <c r="P26" s="37">
        <f>IF(P10="","",P10*P16/100)</f>
        <v>2.88</v>
      </c>
      <c r="Q26" s="38"/>
      <c r="R26" s="27"/>
    </row>
    <row r="27" spans="1:18" ht="15">
      <c r="A27" s="155" t="str">
        <f t="shared" si="0"/>
        <v>Maissilage</v>
      </c>
      <c r="B27" s="156"/>
      <c r="C27" s="34" t="s">
        <v>30</v>
      </c>
      <c r="D27" s="39">
        <f>IF(D11="","",D11*D17/100)</f>
        <v>4.8</v>
      </c>
      <c r="E27" s="36"/>
      <c r="F27" s="37">
        <f>IF(F11="","",F11*F17/100)</f>
        <v>0</v>
      </c>
      <c r="G27" s="36"/>
      <c r="H27" s="37">
        <f>IF(H11="","",H11*H17/100)</f>
        <v>0</v>
      </c>
      <c r="I27" s="36"/>
      <c r="J27" s="37">
        <f>IF(J11="","",J11*J17/100)</f>
        <v>3.84</v>
      </c>
      <c r="K27" s="36"/>
      <c r="L27" s="37">
        <f>IF(L11="","",L11*L17/100)</f>
        <v>7.04</v>
      </c>
      <c r="M27" s="38"/>
      <c r="N27" s="37">
        <f>IF(N11="","",N11*N17/100)</f>
        <v>0</v>
      </c>
      <c r="O27" s="38"/>
      <c r="P27" s="37">
        <f>IF(P11="","",P11*P17/100)</f>
        <v>2.56</v>
      </c>
      <c r="Q27" s="38"/>
      <c r="R27" s="27"/>
    </row>
    <row r="28" spans="1:18" ht="15">
      <c r="A28" s="155" t="str">
        <f t="shared" si="0"/>
        <v> </v>
      </c>
      <c r="B28" s="156"/>
      <c r="C28" s="34" t="s">
        <v>30</v>
      </c>
      <c r="D28" s="39">
        <f>IF(D12="","",D12*D18/100)</f>
      </c>
      <c r="E28" s="36"/>
      <c r="F28" s="37">
        <f>IF(F12="","",F12*F18/100)</f>
      </c>
      <c r="G28" s="36"/>
      <c r="H28" s="37">
        <f>IF(H12="","",H12*H18/100)</f>
      </c>
      <c r="I28" s="36"/>
      <c r="J28" s="37">
        <f>IF(J12="","",J12*J18/100)</f>
      </c>
      <c r="K28" s="36"/>
      <c r="L28" s="37">
        <f>IF(L12="","",L12*L18/100)</f>
      </c>
      <c r="M28" s="38"/>
      <c r="N28" s="37">
        <f>IF(N12="","",N12*N18/100)</f>
      </c>
      <c r="O28" s="38"/>
      <c r="P28" s="37">
        <f>IF(P12="","",P12*P18/100)</f>
      </c>
      <c r="Q28" s="38"/>
      <c r="R28" s="27"/>
    </row>
    <row r="29" spans="1:18" ht="15">
      <c r="A29" s="155" t="str">
        <f t="shared" si="0"/>
        <v>Preßschnitzel</v>
      </c>
      <c r="B29" s="156"/>
      <c r="C29" s="34" t="s">
        <v>30</v>
      </c>
      <c r="D29" s="39">
        <f>IF(D13="","",D13*D19/100)</f>
        <v>3.3</v>
      </c>
      <c r="E29" s="36"/>
      <c r="F29" s="37">
        <f>IF(F13="","",F13*F19/100)</f>
        <v>0</v>
      </c>
      <c r="G29" s="36"/>
      <c r="H29" s="37">
        <f>IF(H13="","",H13*H19/100)</f>
        <v>0</v>
      </c>
      <c r="I29" s="36"/>
      <c r="J29" s="37">
        <f>IF(J13="","",J13*J19/100)</f>
        <v>0</v>
      </c>
      <c r="K29" s="36"/>
      <c r="L29" s="37">
        <f>IF(L13="","",L13*L19/100)</f>
        <v>0</v>
      </c>
      <c r="M29" s="38"/>
      <c r="N29" s="37">
        <f>IF(N13="","",N13*N19/100)</f>
        <v>0</v>
      </c>
      <c r="O29" s="38"/>
      <c r="P29" s="37">
        <f>IF(P13="","",P13*P19/100)</f>
        <v>0</v>
      </c>
      <c r="Q29" s="38"/>
      <c r="R29" s="27"/>
    </row>
    <row r="30" spans="1:18" ht="15">
      <c r="A30" s="155" t="str">
        <f t="shared" si="0"/>
        <v>Weide</v>
      </c>
      <c r="B30" s="156"/>
      <c r="C30" s="34" t="s">
        <v>30</v>
      </c>
      <c r="D30" s="39">
        <f>IF(D14="","",D14*D20/100)</f>
        <v>0</v>
      </c>
      <c r="E30" s="36"/>
      <c r="F30" s="37">
        <f>IF(F14="","",F14*F20/100)</f>
        <v>0</v>
      </c>
      <c r="G30" s="36"/>
      <c r="H30" s="37">
        <f>IF(H14="","",H14*H20/100)</f>
        <v>0</v>
      </c>
      <c r="I30" s="36"/>
      <c r="J30" s="37">
        <f>IF(J14="","",J14*J20/100)</f>
        <v>0</v>
      </c>
      <c r="K30" s="36"/>
      <c r="L30" s="37">
        <f>IF(L14="","",L14*L20/100)</f>
        <v>0</v>
      </c>
      <c r="M30" s="38"/>
      <c r="N30" s="37">
        <f>IF(N14="","",N14*N20/100)</f>
        <v>8</v>
      </c>
      <c r="O30" s="38"/>
      <c r="P30" s="37">
        <f>IF(P14="","",P14*P20/100)</f>
        <v>8</v>
      </c>
      <c r="Q30" s="38"/>
      <c r="R30" s="27"/>
    </row>
    <row r="31" spans="1:18" ht="15">
      <c r="A31" s="155" t="str">
        <f t="shared" si="0"/>
        <v>Heu</v>
      </c>
      <c r="B31" s="156"/>
      <c r="C31" s="34" t="s">
        <v>30</v>
      </c>
      <c r="D31" s="39">
        <f>IF(D21="","",D21*0.86)</f>
      </c>
      <c r="E31" s="36"/>
      <c r="F31" s="37">
        <f>IF(F21="","",F21*0.86)</f>
        <v>0.86</v>
      </c>
      <c r="G31" s="36"/>
      <c r="H31" s="37">
        <f>IF(H21="","",H21*0.86)</f>
      </c>
      <c r="I31" s="36"/>
      <c r="J31" s="37">
        <f>IF(J21="","",J21*0.86)</f>
      </c>
      <c r="K31" s="36"/>
      <c r="L31" s="37">
        <f>IF(L21="","",L21*0.86)</f>
      </c>
      <c r="M31" s="38"/>
      <c r="N31" s="37">
        <f>IF(N21="","",N21*0.86)</f>
      </c>
      <c r="O31" s="38"/>
      <c r="P31" s="37">
        <f>IF(P21="","",P21*0.86)</f>
      </c>
      <c r="Q31" s="38"/>
      <c r="R31" s="27"/>
    </row>
    <row r="32" spans="1:18" ht="15">
      <c r="A32" s="155" t="str">
        <f t="shared" si="0"/>
        <v>Getreide</v>
      </c>
      <c r="B32" s="156"/>
      <c r="C32" s="34" t="s">
        <v>30</v>
      </c>
      <c r="D32" s="39">
        <f>IF(D22="","",D22*0.86)</f>
        <v>2.15</v>
      </c>
      <c r="E32" s="36"/>
      <c r="F32" s="37">
        <f>IF(F22="","",F22*0.86)</f>
        <v>1.29</v>
      </c>
      <c r="G32" s="36"/>
      <c r="H32" s="37">
        <f>IF(H22="","",H22*0.86)</f>
        <v>1.29</v>
      </c>
      <c r="I32" s="36"/>
      <c r="J32" s="37">
        <f>IF(J22="","",J22*0.86)</f>
        <v>1.72</v>
      </c>
      <c r="K32" s="36"/>
      <c r="L32" s="37">
        <f>IF(L22="","",L22*0.86)</f>
        <v>1.72</v>
      </c>
      <c r="M32" s="38"/>
      <c r="N32" s="37">
        <f>IF(N22="","",N22*0.86)</f>
        <v>0</v>
      </c>
      <c r="O32" s="38"/>
      <c r="P32" s="37">
        <f>IF(P22="","",P22*0.86)</f>
        <v>1.29</v>
      </c>
      <c r="Q32" s="38"/>
      <c r="R32" s="27"/>
    </row>
    <row r="33" spans="1:18" ht="15">
      <c r="A33" s="155" t="str">
        <f t="shared" si="0"/>
        <v>MLF</v>
      </c>
      <c r="B33" s="156"/>
      <c r="C33" s="34" t="s">
        <v>30</v>
      </c>
      <c r="D33" s="39">
        <f>IF(D23="","",D23*0.86)</f>
        <v>1.72</v>
      </c>
      <c r="E33" s="36"/>
      <c r="F33" s="37">
        <f>IF(F23="","",F23*0.86)</f>
      </c>
      <c r="G33" s="36"/>
      <c r="H33" s="37">
        <f>IF(H23="","",H23*0.86)</f>
        <v>0</v>
      </c>
      <c r="I33" s="36"/>
      <c r="J33" s="37">
        <f>IF(J23="","",J23*0.86)</f>
        <v>0</v>
      </c>
      <c r="K33" s="36"/>
      <c r="L33" s="37">
        <f>IF(L23="","",L23*0.86)</f>
        <v>0</v>
      </c>
      <c r="M33" s="38"/>
      <c r="N33" s="37">
        <f>IF(N23="","",N23*0.86)</f>
        <v>0</v>
      </c>
      <c r="O33" s="38"/>
      <c r="P33" s="37">
        <f>IF(P23="","",P23*0.86)</f>
        <v>3.44</v>
      </c>
      <c r="Q33" s="38"/>
      <c r="R33" s="27"/>
    </row>
    <row r="34" spans="1:18" ht="15">
      <c r="A34" s="163" t="str">
        <f t="shared" si="0"/>
        <v> </v>
      </c>
      <c r="B34" s="164"/>
      <c r="C34" s="34" t="s">
        <v>30</v>
      </c>
      <c r="D34" s="39">
        <f>IF(D24="","",D24*0.86)</f>
      </c>
      <c r="E34" s="36"/>
      <c r="F34" s="37">
        <f>IF(F24="","",F24*0.86)</f>
      </c>
      <c r="G34" s="36"/>
      <c r="H34" s="37">
        <f>IF(H24="","",H24*0.86)</f>
      </c>
      <c r="I34" s="36"/>
      <c r="J34" s="37">
        <f>IF(J24="","",J24*0.86)</f>
      </c>
      <c r="K34" s="36"/>
      <c r="L34" s="37">
        <f>IF(L24="","",L24*0.86)</f>
      </c>
      <c r="M34" s="38"/>
      <c r="N34" s="37">
        <f>IF(N24="","",N24*0.86)</f>
      </c>
      <c r="O34" s="38"/>
      <c r="P34" s="37">
        <f>IF(P24="","",P24*0.86)</f>
      </c>
      <c r="Q34" s="40"/>
      <c r="R34" s="41"/>
    </row>
    <row r="35" spans="1:18" ht="15">
      <c r="A35" s="146" t="s">
        <v>31</v>
      </c>
      <c r="B35" s="165"/>
      <c r="C35" s="42" t="s">
        <v>30</v>
      </c>
      <c r="D35" s="43">
        <f>SUM(D26:D34)</f>
        <v>18.45</v>
      </c>
      <c r="E35" s="44"/>
      <c r="F35" s="45">
        <f>SUM(F26:F34)</f>
        <v>5.029999999999999</v>
      </c>
      <c r="G35" s="45"/>
      <c r="H35" s="46">
        <f>SUM(H26:H34)</f>
        <v>9.21</v>
      </c>
      <c r="I35" s="45"/>
      <c r="J35" s="46">
        <f>SUM(J26:J34)</f>
        <v>5.56</v>
      </c>
      <c r="K35" s="45"/>
      <c r="L35" s="46">
        <f>SUM(L26:L34)</f>
        <v>8.76</v>
      </c>
      <c r="M35" s="44"/>
      <c r="N35" s="46">
        <f>SUM(N26:N34)</f>
        <v>8</v>
      </c>
      <c r="O35" s="44"/>
      <c r="P35" s="46">
        <f>SUM(P26:P34)</f>
        <v>18.17</v>
      </c>
      <c r="Q35" s="38"/>
      <c r="R35" s="27"/>
    </row>
    <row r="36" spans="1:18" ht="15">
      <c r="A36" s="170" t="s">
        <v>32</v>
      </c>
      <c r="B36" s="171"/>
      <c r="C36" s="172"/>
      <c r="D36" s="35">
        <f>IF(D7="","",D35/D7*100)</f>
        <v>2.838461538461538</v>
      </c>
      <c r="E36" s="36"/>
      <c r="F36" s="37">
        <f>IF(F7="","",F35/F7*100)</f>
        <v>2.5149999999999997</v>
      </c>
      <c r="G36" s="36"/>
      <c r="H36" s="37">
        <f>IF(H7="","",H35/H7*100)</f>
        <v>2.046666666666667</v>
      </c>
      <c r="I36" s="36"/>
      <c r="J36" s="37">
        <f>IF(J7="","",J35/J7*100)</f>
        <v>2.527272727272727</v>
      </c>
      <c r="K36" s="36"/>
      <c r="L36" s="37">
        <f>IF(L7="","",L35/L7*100)</f>
        <v>1.825</v>
      </c>
      <c r="M36" s="38"/>
      <c r="N36" s="37">
        <f>IF(N7="","",N35/N7*100)</f>
        <v>1.7777777777777777</v>
      </c>
      <c r="O36" s="38"/>
      <c r="P36" s="37">
        <f>IF(P7="","",P35/P7*100)</f>
        <v>2.7953846153846156</v>
      </c>
      <c r="Q36" s="40"/>
      <c r="R36" s="27"/>
    </row>
    <row r="37" spans="1:18" ht="15">
      <c r="A37" s="26" t="s">
        <v>33</v>
      </c>
      <c r="B37" s="49"/>
      <c r="C37" s="42" t="s">
        <v>9</v>
      </c>
      <c r="D37" s="8"/>
      <c r="E37" s="9"/>
      <c r="F37" s="16"/>
      <c r="G37" s="9"/>
      <c r="H37" s="16"/>
      <c r="I37" s="9"/>
      <c r="J37" s="16"/>
      <c r="K37" s="9"/>
      <c r="L37" s="16"/>
      <c r="M37" s="32"/>
      <c r="N37" s="16"/>
      <c r="O37" s="32"/>
      <c r="P37" s="16"/>
      <c r="Q37" s="11"/>
      <c r="R37" s="27"/>
    </row>
    <row r="38" spans="1:18" ht="15">
      <c r="A38" s="21" t="str">
        <f aca="true" t="shared" si="1" ref="A38:A46">IF(A26="","",A26)</f>
        <v>Grassilage</v>
      </c>
      <c r="B38" s="10"/>
      <c r="C38" s="34" t="s">
        <v>34</v>
      </c>
      <c r="D38" s="50">
        <f aca="true" t="shared" si="2" ref="D38:D46">IF(D26="","",D26*D$8*D$9/100)</f>
        <v>959.0400000000002</v>
      </c>
      <c r="E38" s="50"/>
      <c r="F38" s="51">
        <f aca="true" t="shared" si="3" ref="F38:F46">IF(F26="","",F26*F$8*F$9/100)</f>
        <v>367.92</v>
      </c>
      <c r="G38" s="50"/>
      <c r="H38" s="51">
        <f aca="true" t="shared" si="4" ref="H38:H46">IF(H26="","",H26*H$8*H$9/100)</f>
        <v>586.08</v>
      </c>
      <c r="I38" s="50"/>
      <c r="J38" s="51">
        <f aca="true" t="shared" si="5" ref="J38:J46">IF(J26="","",J26*J$8*J$9/100)</f>
      </c>
      <c r="K38" s="50"/>
      <c r="L38" s="51">
        <f aca="true" t="shared" si="6" ref="L38:L46">IF(L26="","",L26*L$8*L$9/100)</f>
      </c>
      <c r="M38" s="52"/>
      <c r="N38" s="51">
        <f aca="true" t="shared" si="7" ref="N38:N46">IF(N26="","",N26*N$8*N$9/100)</f>
      </c>
      <c r="O38" s="52"/>
      <c r="P38" s="51">
        <f aca="true" t="shared" si="8" ref="P38:P46">IF(P26="","",P26*P$8*P$9/100)</f>
        <v>414.7199999999999</v>
      </c>
      <c r="Q38" s="52"/>
      <c r="R38" s="27"/>
    </row>
    <row r="39" spans="1:18" ht="15">
      <c r="A39" s="21" t="str">
        <f t="shared" si="1"/>
        <v>Maissilage</v>
      </c>
      <c r="B39" s="10"/>
      <c r="C39" s="34" t="s">
        <v>34</v>
      </c>
      <c r="D39" s="13">
        <f t="shared" si="2"/>
        <v>710.4</v>
      </c>
      <c r="E39" s="50"/>
      <c r="F39" s="51">
        <f t="shared" si="3"/>
      </c>
      <c r="G39" s="50"/>
      <c r="H39" s="51">
        <f t="shared" si="4"/>
      </c>
      <c r="I39" s="50"/>
      <c r="J39" s="51">
        <f t="shared" si="5"/>
        <v>280.32</v>
      </c>
      <c r="K39" s="50"/>
      <c r="L39" s="51">
        <f t="shared" si="6"/>
        <v>513.9200000000001</v>
      </c>
      <c r="M39" s="52"/>
      <c r="N39" s="51">
        <f t="shared" si="7"/>
      </c>
      <c r="O39" s="52"/>
      <c r="P39" s="51">
        <f t="shared" si="8"/>
        <v>368.64</v>
      </c>
      <c r="Q39" s="52"/>
      <c r="R39" s="27"/>
    </row>
    <row r="40" spans="1:18" ht="15">
      <c r="A40" s="21" t="str">
        <f t="shared" si="1"/>
        <v> </v>
      </c>
      <c r="B40" s="10"/>
      <c r="C40" s="34" t="s">
        <v>34</v>
      </c>
      <c r="D40" s="13">
        <f t="shared" si="2"/>
      </c>
      <c r="E40" s="50"/>
      <c r="F40" s="51">
        <f t="shared" si="3"/>
      </c>
      <c r="G40" s="50"/>
      <c r="H40" s="51">
        <f t="shared" si="4"/>
      </c>
      <c r="I40" s="50"/>
      <c r="J40" s="51">
        <f t="shared" si="5"/>
      </c>
      <c r="K40" s="50"/>
      <c r="L40" s="51">
        <f t="shared" si="6"/>
      </c>
      <c r="M40" s="52"/>
      <c r="N40" s="51">
        <f t="shared" si="7"/>
      </c>
      <c r="O40" s="52"/>
      <c r="P40" s="51">
        <f t="shared" si="8"/>
      </c>
      <c r="Q40" s="52"/>
      <c r="R40" s="27"/>
    </row>
    <row r="41" spans="1:18" ht="15">
      <c r="A41" s="21" t="str">
        <f t="shared" si="1"/>
        <v>Preßschnitzel</v>
      </c>
      <c r="B41" s="10"/>
      <c r="C41" s="34" t="s">
        <v>34</v>
      </c>
      <c r="D41" s="13">
        <f t="shared" si="2"/>
        <v>488.4</v>
      </c>
      <c r="E41" s="50"/>
      <c r="F41" s="51">
        <f t="shared" si="3"/>
      </c>
      <c r="G41" s="50"/>
      <c r="H41" s="51">
        <f t="shared" si="4"/>
      </c>
      <c r="I41" s="50"/>
      <c r="J41" s="51">
        <f t="shared" si="5"/>
      </c>
      <c r="K41" s="50"/>
      <c r="L41" s="51">
        <f t="shared" si="6"/>
      </c>
      <c r="M41" s="52"/>
      <c r="N41" s="51">
        <f t="shared" si="7"/>
      </c>
      <c r="O41" s="52"/>
      <c r="P41" s="51">
        <f t="shared" si="8"/>
      </c>
      <c r="Q41" s="52"/>
      <c r="R41" s="27"/>
    </row>
    <row r="42" spans="1:18" ht="15">
      <c r="A42" s="21" t="str">
        <f t="shared" si="1"/>
        <v>Weide</v>
      </c>
      <c r="B42" s="10"/>
      <c r="C42" s="34" t="s">
        <v>34</v>
      </c>
      <c r="D42" s="13">
        <f t="shared" si="2"/>
      </c>
      <c r="E42" s="50"/>
      <c r="F42" s="51">
        <f t="shared" si="3"/>
      </c>
      <c r="G42" s="50"/>
      <c r="H42" s="51">
        <f t="shared" si="4"/>
      </c>
      <c r="I42" s="50"/>
      <c r="J42" s="51">
        <f t="shared" si="5"/>
      </c>
      <c r="K42" s="50"/>
      <c r="L42" s="51">
        <f t="shared" si="6"/>
      </c>
      <c r="M42" s="52"/>
      <c r="N42" s="51">
        <f t="shared" si="7"/>
        <v>576</v>
      </c>
      <c r="O42" s="52"/>
      <c r="P42" s="51">
        <f t="shared" si="8"/>
        <v>1152</v>
      </c>
      <c r="Q42" s="52"/>
      <c r="R42" s="27"/>
    </row>
    <row r="43" spans="1:17" ht="15">
      <c r="A43" s="21" t="str">
        <f t="shared" si="1"/>
        <v>Heu</v>
      </c>
      <c r="B43" s="10"/>
      <c r="C43" s="34" t="s">
        <v>35</v>
      </c>
      <c r="D43" s="13">
        <f t="shared" si="2"/>
      </c>
      <c r="E43" s="50"/>
      <c r="F43" s="51">
        <f t="shared" si="3"/>
        <v>109.865</v>
      </c>
      <c r="G43" s="50"/>
      <c r="H43" s="51">
        <f t="shared" si="4"/>
      </c>
      <c r="I43" s="50"/>
      <c r="J43" s="51">
        <f t="shared" si="5"/>
      </c>
      <c r="K43" s="50"/>
      <c r="L43" s="51">
        <f t="shared" si="6"/>
      </c>
      <c r="M43" s="52"/>
      <c r="N43" s="51">
        <f t="shared" si="7"/>
      </c>
      <c r="O43" s="52"/>
      <c r="P43" s="51">
        <f t="shared" si="8"/>
      </c>
      <c r="Q43" s="52"/>
    </row>
    <row r="44" spans="1:17" ht="15">
      <c r="A44" s="21" t="str">
        <f t="shared" si="1"/>
        <v>Getreide</v>
      </c>
      <c r="B44" s="10"/>
      <c r="C44" s="34" t="s">
        <v>35</v>
      </c>
      <c r="D44" s="13">
        <f t="shared" si="2"/>
        <v>318.2</v>
      </c>
      <c r="E44" s="50"/>
      <c r="F44" s="51">
        <f t="shared" si="3"/>
        <v>164.7975</v>
      </c>
      <c r="G44" s="50"/>
      <c r="H44" s="51">
        <f t="shared" si="4"/>
        <v>95.46</v>
      </c>
      <c r="I44" s="50"/>
      <c r="J44" s="51">
        <f t="shared" si="5"/>
        <v>125.56</v>
      </c>
      <c r="K44" s="50"/>
      <c r="L44" s="51">
        <f t="shared" si="6"/>
        <v>125.56</v>
      </c>
      <c r="M44" s="52"/>
      <c r="N44" s="51">
        <f t="shared" si="7"/>
      </c>
      <c r="O44" s="52"/>
      <c r="P44" s="51">
        <f t="shared" si="8"/>
        <v>185.76</v>
      </c>
      <c r="Q44" s="52"/>
    </row>
    <row r="45" spans="1:17" ht="15">
      <c r="A45" s="21" t="str">
        <f t="shared" si="1"/>
        <v>MLF</v>
      </c>
      <c r="B45" s="10"/>
      <c r="C45" s="34" t="s">
        <v>35</v>
      </c>
      <c r="D45" s="13">
        <f t="shared" si="2"/>
        <v>254.56</v>
      </c>
      <c r="E45" s="50"/>
      <c r="F45" s="51">
        <f t="shared" si="3"/>
      </c>
      <c r="G45" s="50"/>
      <c r="H45" s="51">
        <f t="shared" si="4"/>
      </c>
      <c r="I45" s="50"/>
      <c r="J45" s="51">
        <f t="shared" si="5"/>
      </c>
      <c r="K45" s="50"/>
      <c r="L45" s="51">
        <f t="shared" si="6"/>
      </c>
      <c r="M45" s="52"/>
      <c r="N45" s="51">
        <f t="shared" si="7"/>
      </c>
      <c r="O45" s="52"/>
      <c r="P45" s="51">
        <f t="shared" si="8"/>
        <v>495.36</v>
      </c>
      <c r="Q45" s="52"/>
    </row>
    <row r="46" spans="1:17" ht="15.75" thickBot="1">
      <c r="A46" s="53" t="str">
        <f t="shared" si="1"/>
        <v> </v>
      </c>
      <c r="B46" s="54"/>
      <c r="C46" s="55" t="s">
        <v>35</v>
      </c>
      <c r="D46" s="56">
        <f t="shared" si="2"/>
      </c>
      <c r="E46" s="57"/>
      <c r="F46" s="58">
        <f t="shared" si="3"/>
      </c>
      <c r="G46" s="57"/>
      <c r="H46" s="58">
        <f t="shared" si="4"/>
      </c>
      <c r="I46" s="57"/>
      <c r="J46" s="58">
        <f t="shared" si="5"/>
      </c>
      <c r="K46" s="57"/>
      <c r="L46" s="58">
        <f t="shared" si="6"/>
      </c>
      <c r="M46" s="59"/>
      <c r="N46" s="58">
        <f t="shared" si="7"/>
      </c>
      <c r="O46" s="59"/>
      <c r="P46" s="58">
        <f t="shared" si="8"/>
      </c>
      <c r="Q46" s="59"/>
    </row>
    <row r="47" spans="1:17" ht="16.5" thickBot="1" thickTop="1">
      <c r="A47" s="21"/>
      <c r="B47" s="10"/>
      <c r="C47" s="13"/>
      <c r="D47" s="13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3"/>
      <c r="Q47" s="50"/>
    </row>
    <row r="48" spans="1:17" ht="15.75" thickTop="1">
      <c r="A48" s="60"/>
      <c r="B48" s="61"/>
      <c r="C48" s="62"/>
      <c r="D48" s="63"/>
      <c r="E48" s="64" t="s">
        <v>36</v>
      </c>
      <c r="F48" s="62"/>
      <c r="G48" s="65"/>
      <c r="H48" s="66"/>
      <c r="I48" s="66"/>
      <c r="J48" s="65"/>
      <c r="K48" s="65"/>
      <c r="L48" s="66"/>
      <c r="M48" s="67"/>
      <c r="N48" s="68"/>
      <c r="O48" s="69"/>
      <c r="P48" s="13"/>
      <c r="Q48" s="10"/>
    </row>
    <row r="49" spans="1:17" ht="15" customHeight="1">
      <c r="A49" s="21"/>
      <c r="B49" s="10"/>
      <c r="C49" s="166" t="s">
        <v>37</v>
      </c>
      <c r="D49" s="167"/>
      <c r="E49" s="71" t="s">
        <v>38</v>
      </c>
      <c r="G49" s="10"/>
      <c r="H49" s="73" t="s">
        <v>39</v>
      </c>
      <c r="I49" s="13"/>
      <c r="J49" s="13"/>
      <c r="K49" s="74" t="s">
        <v>40</v>
      </c>
      <c r="L49" s="13"/>
      <c r="M49" s="126"/>
      <c r="N49" s="13" t="s">
        <v>41</v>
      </c>
      <c r="O49" s="76"/>
      <c r="P49" s="13"/>
      <c r="Q49" s="70"/>
    </row>
    <row r="50" spans="1:17" ht="15">
      <c r="A50" s="21"/>
      <c r="B50" s="10"/>
      <c r="C50" s="168"/>
      <c r="D50" s="169"/>
      <c r="E50" s="72" t="s">
        <v>42</v>
      </c>
      <c r="F50" s="77" t="s">
        <v>43</v>
      </c>
      <c r="G50" s="13"/>
      <c r="H50" s="78" t="s">
        <v>44</v>
      </c>
      <c r="I50" s="12" t="s">
        <v>45</v>
      </c>
      <c r="J50" s="13"/>
      <c r="K50" s="78" t="s">
        <v>46</v>
      </c>
      <c r="L50" s="13"/>
      <c r="M50" s="80"/>
      <c r="N50" s="13" t="s">
        <v>47</v>
      </c>
      <c r="O50" s="76"/>
      <c r="Q50" s="70"/>
    </row>
    <row r="51" spans="1:17" ht="15">
      <c r="A51" s="16" t="str">
        <f aca="true" t="shared" si="9" ref="A51:A59">IF(A38="","",A38)</f>
        <v>Grassilage</v>
      </c>
      <c r="B51" s="9"/>
      <c r="C51" s="7" t="s">
        <v>34</v>
      </c>
      <c r="D51" s="81">
        <f aca="true" t="shared" si="10" ref="D51:D59">IF(SUM(D38:P38)=0,"",SUM(D38:P38))</f>
        <v>2327.76</v>
      </c>
      <c r="E51" s="268">
        <v>450</v>
      </c>
      <c r="F51" s="269">
        <v>190</v>
      </c>
      <c r="G51" s="270"/>
      <c r="H51" s="271">
        <v>65</v>
      </c>
      <c r="I51" s="272">
        <v>20</v>
      </c>
      <c r="J51" s="223"/>
      <c r="K51" s="159">
        <f>IF(D51="","",E51*F51/100+H51*I51)</f>
        <v>2155</v>
      </c>
      <c r="L51" s="160"/>
      <c r="M51" s="82"/>
      <c r="N51" s="83">
        <f aca="true" t="shared" si="11" ref="N51:N59">IF(D51="","",K51-D51)</f>
        <v>-172.76000000000022</v>
      </c>
      <c r="O51" s="84"/>
      <c r="P51" s="50"/>
      <c r="Q51" s="13"/>
    </row>
    <row r="52" spans="1:17" ht="15">
      <c r="A52" s="21" t="str">
        <f t="shared" si="9"/>
        <v>Maissilage</v>
      </c>
      <c r="B52" s="10"/>
      <c r="C52" s="12" t="s">
        <v>34</v>
      </c>
      <c r="D52" s="85">
        <f t="shared" si="10"/>
        <v>1873.2800000000002</v>
      </c>
      <c r="E52" s="253">
        <v>150</v>
      </c>
      <c r="F52" s="273">
        <v>180</v>
      </c>
      <c r="G52" s="274"/>
      <c r="H52" s="275">
        <v>14.5</v>
      </c>
      <c r="I52" s="276">
        <v>110</v>
      </c>
      <c r="J52" s="228"/>
      <c r="K52" s="161">
        <f>IF(D52="","",E52*F52/100+H52*I52)</f>
        <v>1865</v>
      </c>
      <c r="L52" s="162"/>
      <c r="M52" s="86"/>
      <c r="N52" s="87">
        <f t="shared" si="11"/>
        <v>-8.2800000000002</v>
      </c>
      <c r="O52" s="52"/>
      <c r="P52" s="50"/>
      <c r="Q52" s="50"/>
    </row>
    <row r="53" spans="1:17" ht="15">
      <c r="A53" s="21" t="str">
        <f t="shared" si="9"/>
        <v> </v>
      </c>
      <c r="B53" s="10"/>
      <c r="C53" s="12" t="s">
        <v>34</v>
      </c>
      <c r="D53" s="85">
        <f t="shared" si="10"/>
      </c>
      <c r="E53" s="253"/>
      <c r="F53" s="276">
        <v>180</v>
      </c>
      <c r="G53" s="253"/>
      <c r="H53" s="275"/>
      <c r="I53" s="276"/>
      <c r="J53" s="237"/>
      <c r="K53" s="161">
        <f>IF(D53="","",E53*F53/100+H53*I53)</f>
      </c>
      <c r="L53" s="162"/>
      <c r="M53" s="86"/>
      <c r="N53" s="87">
        <f t="shared" si="11"/>
      </c>
      <c r="O53" s="52"/>
      <c r="P53" s="50"/>
      <c r="Q53" s="50"/>
    </row>
    <row r="54" spans="1:17" ht="15">
      <c r="A54" s="21" t="str">
        <f t="shared" si="9"/>
        <v>Preßschnitzel</v>
      </c>
      <c r="B54" s="10"/>
      <c r="C54" s="12" t="s">
        <v>34</v>
      </c>
      <c r="D54" s="85">
        <f t="shared" si="10"/>
        <v>488.4</v>
      </c>
      <c r="E54" s="253">
        <v>250</v>
      </c>
      <c r="F54" s="276">
        <v>220</v>
      </c>
      <c r="G54" s="253"/>
      <c r="H54" s="275"/>
      <c r="I54" s="276"/>
      <c r="J54" s="228"/>
      <c r="K54" s="161">
        <f>IF(D54="","",E54*F54/100+H54*I54)</f>
        <v>550</v>
      </c>
      <c r="L54" s="162"/>
      <c r="M54" s="86"/>
      <c r="N54" s="87">
        <f t="shared" si="11"/>
        <v>61.60000000000002</v>
      </c>
      <c r="O54" s="52"/>
      <c r="P54" s="50"/>
      <c r="Q54" s="50"/>
    </row>
    <row r="55" spans="1:17" ht="15">
      <c r="A55" s="21" t="str">
        <f t="shared" si="9"/>
        <v>Weide</v>
      </c>
      <c r="B55" s="10"/>
      <c r="C55" s="12" t="s">
        <v>34</v>
      </c>
      <c r="D55" s="85">
        <f t="shared" si="10"/>
        <v>1728</v>
      </c>
      <c r="E55" s="253"/>
      <c r="F55" s="276">
        <v>200</v>
      </c>
      <c r="G55" s="253"/>
      <c r="H55" s="275"/>
      <c r="I55" s="276"/>
      <c r="J55" s="237"/>
      <c r="K55" s="161">
        <f>IF(D55="","",E55*F55/100+H55*I55)</f>
        <v>0</v>
      </c>
      <c r="L55" s="162"/>
      <c r="M55" s="86"/>
      <c r="N55" s="87">
        <f t="shared" si="11"/>
        <v>-1728</v>
      </c>
      <c r="O55" s="52"/>
      <c r="P55" s="50"/>
      <c r="Q55" s="50"/>
    </row>
    <row r="56" spans="1:17" ht="15">
      <c r="A56" s="21" t="str">
        <f t="shared" si="9"/>
        <v>Heu</v>
      </c>
      <c r="B56" s="10"/>
      <c r="C56" s="12" t="s">
        <v>35</v>
      </c>
      <c r="D56" s="85">
        <f t="shared" si="10"/>
        <v>109.865</v>
      </c>
      <c r="E56" s="88" t="s">
        <v>48</v>
      </c>
      <c r="F56" s="89" t="s">
        <v>49</v>
      </c>
      <c r="G56" s="90"/>
      <c r="H56" s="91" t="s">
        <v>50</v>
      </c>
      <c r="I56" s="89" t="s">
        <v>49</v>
      </c>
      <c r="J56" s="90"/>
      <c r="K56" s="277">
        <v>250</v>
      </c>
      <c r="L56" s="278"/>
      <c r="M56" s="256"/>
      <c r="N56" s="87">
        <f t="shared" si="11"/>
        <v>140.135</v>
      </c>
      <c r="O56" s="52"/>
      <c r="P56" s="50"/>
      <c r="Q56" s="50"/>
    </row>
    <row r="57" spans="1:17" ht="15">
      <c r="A57" s="21" t="str">
        <f t="shared" si="9"/>
        <v>Getreide</v>
      </c>
      <c r="B57" s="10"/>
      <c r="C57" s="12" t="s">
        <v>35</v>
      </c>
      <c r="D57" s="85">
        <f t="shared" si="10"/>
        <v>1015.3374999999999</v>
      </c>
      <c r="E57" s="92" t="s">
        <v>48</v>
      </c>
      <c r="F57" s="93" t="s">
        <v>49</v>
      </c>
      <c r="G57" s="90"/>
      <c r="H57" s="91" t="s">
        <v>50</v>
      </c>
      <c r="I57" s="93" t="s">
        <v>49</v>
      </c>
      <c r="J57" s="90"/>
      <c r="K57" s="277">
        <v>800</v>
      </c>
      <c r="L57" s="278"/>
      <c r="M57" s="256"/>
      <c r="N57" s="87">
        <f t="shared" si="11"/>
        <v>-215.33749999999986</v>
      </c>
      <c r="O57" s="52"/>
      <c r="P57" s="50"/>
      <c r="Q57" s="50"/>
    </row>
    <row r="58" spans="1:17" ht="15">
      <c r="A58" s="21" t="str">
        <f t="shared" si="9"/>
        <v>MLF</v>
      </c>
      <c r="B58" s="10"/>
      <c r="C58" s="12" t="s">
        <v>35</v>
      </c>
      <c r="D58" s="85">
        <f t="shared" si="10"/>
        <v>749.9200000000001</v>
      </c>
      <c r="E58" s="92" t="s">
        <v>48</v>
      </c>
      <c r="F58" s="93" t="s">
        <v>49</v>
      </c>
      <c r="G58" s="90"/>
      <c r="H58" s="91" t="s">
        <v>50</v>
      </c>
      <c r="I58" s="93" t="s">
        <v>49</v>
      </c>
      <c r="J58" s="90"/>
      <c r="K58" s="277">
        <v>60</v>
      </c>
      <c r="L58" s="278"/>
      <c r="M58" s="256"/>
      <c r="N58" s="87">
        <f t="shared" si="11"/>
        <v>-689.9200000000001</v>
      </c>
      <c r="O58" s="52"/>
      <c r="P58" s="50"/>
      <c r="Q58" s="50"/>
    </row>
    <row r="59" spans="1:17" ht="15.75" thickBot="1">
      <c r="A59" s="53" t="str">
        <f t="shared" si="9"/>
        <v> </v>
      </c>
      <c r="B59" s="54"/>
      <c r="C59" s="94" t="s">
        <v>35</v>
      </c>
      <c r="D59" s="95">
        <f t="shared" si="10"/>
      </c>
      <c r="E59" s="96" t="s">
        <v>48</v>
      </c>
      <c r="F59" s="97" t="s">
        <v>49</v>
      </c>
      <c r="G59" s="98"/>
      <c r="H59" s="99" t="s">
        <v>50</v>
      </c>
      <c r="I59" s="97" t="s">
        <v>49</v>
      </c>
      <c r="J59" s="98"/>
      <c r="K59" s="279"/>
      <c r="L59" s="280"/>
      <c r="M59" s="259"/>
      <c r="N59" s="100">
        <f t="shared" si="11"/>
      </c>
      <c r="O59" s="59"/>
      <c r="P59" s="50"/>
      <c r="Q59" s="50"/>
    </row>
    <row r="60" spans="1:17" ht="15.75" thickTop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50"/>
    </row>
    <row r="61" spans="1:26" s="189" customFormat="1" ht="32.25" customHeight="1">
      <c r="A61" s="181"/>
      <c r="B61" s="182"/>
      <c r="C61" s="183"/>
      <c r="D61" s="184" t="s">
        <v>4</v>
      </c>
      <c r="E61" s="185"/>
      <c r="F61" s="184" t="s">
        <v>5</v>
      </c>
      <c r="G61" s="186"/>
      <c r="H61" s="186"/>
      <c r="I61" s="185"/>
      <c r="J61" s="184" t="s">
        <v>6</v>
      </c>
      <c r="K61" s="186"/>
      <c r="L61" s="186"/>
      <c r="M61" s="185"/>
      <c r="N61" s="184" t="s">
        <v>5</v>
      </c>
      <c r="O61" s="185"/>
      <c r="P61" s="184" t="s">
        <v>4</v>
      </c>
      <c r="Q61" s="187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s="200" customFormat="1" ht="15.75">
      <c r="A62" s="190"/>
      <c r="B62" s="191"/>
      <c r="C62" s="192"/>
      <c r="D62" s="193" t="s">
        <v>51</v>
      </c>
      <c r="E62" s="194"/>
      <c r="F62" s="195" t="s">
        <v>7</v>
      </c>
      <c r="G62" s="196"/>
      <c r="H62" s="195" t="s">
        <v>8</v>
      </c>
      <c r="I62" s="196"/>
      <c r="J62" s="195" t="s">
        <v>7</v>
      </c>
      <c r="K62" s="196"/>
      <c r="L62" s="195" t="s">
        <v>8</v>
      </c>
      <c r="M62" s="196"/>
      <c r="N62" s="195" t="s">
        <v>8</v>
      </c>
      <c r="O62" s="196"/>
      <c r="P62" s="197" t="s">
        <v>9</v>
      </c>
      <c r="Q62" s="198"/>
      <c r="R62" s="199"/>
      <c r="S62" s="199"/>
      <c r="T62" s="199"/>
      <c r="U62" s="199"/>
      <c r="V62" s="199"/>
      <c r="W62" s="199"/>
      <c r="X62" s="199"/>
      <c r="Y62" s="199"/>
      <c r="Z62" s="199"/>
    </row>
    <row r="63" spans="1:17" ht="15">
      <c r="A63" s="177" t="str">
        <f aca="true" t="shared" si="12" ref="A63:A71">IF(A51="","",A51)</f>
        <v>Grassilage</v>
      </c>
      <c r="B63" s="178"/>
      <c r="C63" s="104"/>
      <c r="D63" s="285">
        <v>5.9</v>
      </c>
      <c r="E63" s="286"/>
      <c r="F63" s="127">
        <f aca="true" t="shared" si="13" ref="F63:F71">IF(D63="","",D63)</f>
        <v>5.9</v>
      </c>
      <c r="G63" s="128"/>
      <c r="H63" s="127">
        <f aca="true" t="shared" si="14" ref="H63:H71">IF(D63="","",D63)</f>
        <v>5.9</v>
      </c>
      <c r="I63" s="128"/>
      <c r="J63" s="127">
        <f aca="true" t="shared" si="15" ref="J63:J71">IF(D63="","",D63)</f>
        <v>5.9</v>
      </c>
      <c r="K63" s="128"/>
      <c r="L63" s="127">
        <f aca="true" t="shared" si="16" ref="L63:L71">IF(D63="","",D63)</f>
        <v>5.9</v>
      </c>
      <c r="M63" s="128"/>
      <c r="N63" s="127">
        <f aca="true" t="shared" si="17" ref="N63:N71">IF(D63="","",D63)</f>
        <v>5.9</v>
      </c>
      <c r="O63" s="128"/>
      <c r="P63" s="127">
        <f aca="true" t="shared" si="18" ref="P63:P71">IF(D63="","",D63)</f>
        <v>5.9</v>
      </c>
      <c r="Q63" s="129"/>
    </row>
    <row r="64" spans="1:17" ht="15">
      <c r="A64" s="177" t="str">
        <f t="shared" si="12"/>
        <v>Maissilage</v>
      </c>
      <c r="B64" s="178"/>
      <c r="C64" s="104"/>
      <c r="D64" s="287">
        <v>6.3</v>
      </c>
      <c r="E64" s="286"/>
      <c r="F64" s="127">
        <f t="shared" si="13"/>
        <v>6.3</v>
      </c>
      <c r="G64" s="128"/>
      <c r="H64" s="127">
        <f t="shared" si="14"/>
        <v>6.3</v>
      </c>
      <c r="I64" s="128"/>
      <c r="J64" s="127">
        <f t="shared" si="15"/>
        <v>6.3</v>
      </c>
      <c r="K64" s="128"/>
      <c r="L64" s="127">
        <f t="shared" si="16"/>
        <v>6.3</v>
      </c>
      <c r="M64" s="128"/>
      <c r="N64" s="127">
        <f t="shared" si="17"/>
        <v>6.3</v>
      </c>
      <c r="O64" s="128"/>
      <c r="P64" s="127">
        <f t="shared" si="18"/>
        <v>6.3</v>
      </c>
      <c r="Q64" s="129"/>
    </row>
    <row r="65" spans="1:17" ht="15">
      <c r="A65" s="177" t="str">
        <f t="shared" si="12"/>
        <v> </v>
      </c>
      <c r="B65" s="178"/>
      <c r="C65" s="104"/>
      <c r="D65" s="287">
        <v>7.6</v>
      </c>
      <c r="E65" s="286"/>
      <c r="F65" s="127">
        <f t="shared" si="13"/>
        <v>7.6</v>
      </c>
      <c r="G65" s="128"/>
      <c r="H65" s="127">
        <f t="shared" si="14"/>
        <v>7.6</v>
      </c>
      <c r="I65" s="128"/>
      <c r="J65" s="127">
        <f t="shared" si="15"/>
        <v>7.6</v>
      </c>
      <c r="K65" s="128"/>
      <c r="L65" s="127">
        <f t="shared" si="16"/>
        <v>7.6</v>
      </c>
      <c r="M65" s="128"/>
      <c r="N65" s="127">
        <f t="shared" si="17"/>
        <v>7.6</v>
      </c>
      <c r="O65" s="128"/>
      <c r="P65" s="127">
        <f t="shared" si="18"/>
        <v>7.6</v>
      </c>
      <c r="Q65" s="129"/>
    </row>
    <row r="66" spans="1:17" ht="15">
      <c r="A66" s="177" t="str">
        <f t="shared" si="12"/>
        <v>Preßschnitzel</v>
      </c>
      <c r="B66" s="178"/>
      <c r="C66" s="104"/>
      <c r="D66" s="287">
        <v>7.6</v>
      </c>
      <c r="E66" s="286"/>
      <c r="F66" s="127">
        <f t="shared" si="13"/>
        <v>7.6</v>
      </c>
      <c r="G66" s="128"/>
      <c r="H66" s="127">
        <f t="shared" si="14"/>
        <v>7.6</v>
      </c>
      <c r="I66" s="128"/>
      <c r="J66" s="127">
        <f t="shared" si="15"/>
        <v>7.6</v>
      </c>
      <c r="K66" s="128"/>
      <c r="L66" s="127">
        <f t="shared" si="16"/>
        <v>7.6</v>
      </c>
      <c r="M66" s="128"/>
      <c r="N66" s="127">
        <f t="shared" si="17"/>
        <v>7.6</v>
      </c>
      <c r="O66" s="128"/>
      <c r="P66" s="127">
        <f t="shared" si="18"/>
        <v>7.6</v>
      </c>
      <c r="Q66" s="129"/>
    </row>
    <row r="67" spans="1:17" ht="15">
      <c r="A67" s="177" t="str">
        <f t="shared" si="12"/>
        <v>Weide</v>
      </c>
      <c r="B67" s="178"/>
      <c r="C67" s="104"/>
      <c r="D67" s="287">
        <v>6.5</v>
      </c>
      <c r="E67" s="286"/>
      <c r="F67" s="127">
        <f t="shared" si="13"/>
        <v>6.5</v>
      </c>
      <c r="G67" s="128"/>
      <c r="H67" s="127">
        <f t="shared" si="14"/>
        <v>6.5</v>
      </c>
      <c r="I67" s="128"/>
      <c r="J67" s="127">
        <f t="shared" si="15"/>
        <v>6.5</v>
      </c>
      <c r="K67" s="128"/>
      <c r="L67" s="127">
        <f t="shared" si="16"/>
        <v>6.5</v>
      </c>
      <c r="M67" s="128"/>
      <c r="N67" s="127">
        <f t="shared" si="17"/>
        <v>6.5</v>
      </c>
      <c r="O67" s="128"/>
      <c r="P67" s="127">
        <f t="shared" si="18"/>
        <v>6.5</v>
      </c>
      <c r="Q67" s="129"/>
    </row>
    <row r="68" spans="1:17" ht="15">
      <c r="A68" s="177" t="str">
        <f t="shared" si="12"/>
        <v>Heu</v>
      </c>
      <c r="B68" s="178"/>
      <c r="C68" s="104"/>
      <c r="D68" s="287">
        <v>5.5</v>
      </c>
      <c r="E68" s="286"/>
      <c r="F68" s="127">
        <f t="shared" si="13"/>
        <v>5.5</v>
      </c>
      <c r="G68" s="128"/>
      <c r="H68" s="127">
        <f t="shared" si="14"/>
        <v>5.5</v>
      </c>
      <c r="I68" s="128"/>
      <c r="J68" s="127">
        <f t="shared" si="15"/>
        <v>5.5</v>
      </c>
      <c r="K68" s="128"/>
      <c r="L68" s="127">
        <f t="shared" si="16"/>
        <v>5.5</v>
      </c>
      <c r="M68" s="128"/>
      <c r="N68" s="127">
        <f t="shared" si="17"/>
        <v>5.5</v>
      </c>
      <c r="O68" s="128"/>
      <c r="P68" s="127">
        <f t="shared" si="18"/>
        <v>5.5</v>
      </c>
      <c r="Q68" s="129"/>
    </row>
    <row r="69" spans="1:17" ht="15">
      <c r="A69" s="177" t="str">
        <f t="shared" si="12"/>
        <v>Getreide</v>
      </c>
      <c r="B69" s="178"/>
      <c r="C69" s="104"/>
      <c r="D69" s="287">
        <v>8.4</v>
      </c>
      <c r="E69" s="286"/>
      <c r="F69" s="127">
        <f t="shared" si="13"/>
        <v>8.4</v>
      </c>
      <c r="G69" s="128"/>
      <c r="H69" s="127">
        <f t="shared" si="14"/>
        <v>8.4</v>
      </c>
      <c r="I69" s="128"/>
      <c r="J69" s="127">
        <f t="shared" si="15"/>
        <v>8.4</v>
      </c>
      <c r="K69" s="128"/>
      <c r="L69" s="127">
        <f t="shared" si="16"/>
        <v>8.4</v>
      </c>
      <c r="M69" s="128"/>
      <c r="N69" s="127">
        <f t="shared" si="17"/>
        <v>8.4</v>
      </c>
      <c r="O69" s="128"/>
      <c r="P69" s="127">
        <f t="shared" si="18"/>
        <v>8.4</v>
      </c>
      <c r="Q69" s="129"/>
    </row>
    <row r="70" spans="1:17" ht="15">
      <c r="A70" s="177" t="str">
        <f t="shared" si="12"/>
        <v>MLF</v>
      </c>
      <c r="B70" s="178"/>
      <c r="C70" s="104"/>
      <c r="D70" s="287">
        <v>8</v>
      </c>
      <c r="E70" s="286"/>
      <c r="F70" s="127">
        <f t="shared" si="13"/>
        <v>8</v>
      </c>
      <c r="G70" s="128"/>
      <c r="H70" s="127">
        <f t="shared" si="14"/>
        <v>8</v>
      </c>
      <c r="I70" s="128"/>
      <c r="J70" s="127">
        <f t="shared" si="15"/>
        <v>8</v>
      </c>
      <c r="K70" s="128"/>
      <c r="L70" s="127">
        <f t="shared" si="16"/>
        <v>8</v>
      </c>
      <c r="M70" s="128"/>
      <c r="N70" s="127">
        <f t="shared" si="17"/>
        <v>8</v>
      </c>
      <c r="O70" s="128"/>
      <c r="P70" s="127">
        <f t="shared" si="18"/>
        <v>8</v>
      </c>
      <c r="Q70" s="129"/>
    </row>
    <row r="71" spans="1:17" ht="15">
      <c r="A71" s="179" t="str">
        <f t="shared" si="12"/>
        <v> </v>
      </c>
      <c r="B71" s="180"/>
      <c r="C71" s="124"/>
      <c r="D71" s="288">
        <v>7</v>
      </c>
      <c r="E71" s="289"/>
      <c r="F71" s="130">
        <f t="shared" si="13"/>
        <v>7</v>
      </c>
      <c r="G71" s="131"/>
      <c r="H71" s="130">
        <f t="shared" si="14"/>
        <v>7</v>
      </c>
      <c r="I71" s="131"/>
      <c r="J71" s="130">
        <f t="shared" si="15"/>
        <v>7</v>
      </c>
      <c r="K71" s="131"/>
      <c r="L71" s="130">
        <f t="shared" si="16"/>
        <v>7</v>
      </c>
      <c r="M71" s="131"/>
      <c r="N71" s="130">
        <f t="shared" si="17"/>
        <v>7</v>
      </c>
      <c r="O71" s="131"/>
      <c r="P71" s="130">
        <f t="shared" si="18"/>
        <v>7</v>
      </c>
      <c r="Q71" s="132"/>
    </row>
    <row r="72" spans="1:17" ht="15">
      <c r="A72" s="133" t="s">
        <v>52</v>
      </c>
      <c r="B72" s="134"/>
      <c r="C72" s="135"/>
      <c r="D72" s="136">
        <f>D63*D26+D64*D27+D65*D28+D66*D29+D67*D30+D68*D31+D69*D32+D70*D33+D71*D34</f>
        <v>125.37200000000001</v>
      </c>
      <c r="E72" s="137"/>
      <c r="F72" s="136">
        <f>F63*F26+F64*F27+F65*F28+F66*F29+F67*F30+F68*F31+F69*F32+F70*F33+F71*F34</f>
        <v>32.558</v>
      </c>
      <c r="G72" s="137"/>
      <c r="H72" s="136">
        <f>H63*H26+H64*H27+H65*H28+H66*H29+H67*H30+H68*H31+H69*H32+H70*H33+H71*H34</f>
        <v>57.564</v>
      </c>
      <c r="I72" s="137"/>
      <c r="J72" s="136">
        <f>J63*J26+J64*J27+J65*J28+J66*J29+J67*J30+J68*J31+J69*J32+J70*J33+J71*J34</f>
        <v>38.64</v>
      </c>
      <c r="K72" s="137"/>
      <c r="L72" s="136">
        <f>L63*L26+L64*L27+L65*L28+L66*L29+L67*L30+L68*L31+L69*L32+L70*L33+L71*L34</f>
        <v>58.8</v>
      </c>
      <c r="M72" s="137"/>
      <c r="N72" s="136">
        <f>N63*N26+N64*N27+N65*N28+N66*N29+N67*N30+N68*N31+N69*N32+N70*N33+N71*N34</f>
        <v>52</v>
      </c>
      <c r="O72" s="137"/>
      <c r="P72" s="136">
        <f>P63*P26+P64*P27+P65*P28+P66*P29+P67*P30+P68*P31+P69*P32+P70*P33+P71*P34</f>
        <v>123.476</v>
      </c>
      <c r="Q72" s="135"/>
    </row>
    <row r="73" spans="1:17" ht="15">
      <c r="A73" s="138" t="s">
        <v>53</v>
      </c>
      <c r="C73" s="139"/>
      <c r="D73" s="77">
        <f>IF(D4="Milchkühe",(D7-650)/50*2.2+37.7,"")</f>
        <v>37.7</v>
      </c>
      <c r="E73" s="139"/>
      <c r="F73" s="77"/>
      <c r="G73" s="139"/>
      <c r="H73" s="77"/>
      <c r="I73" s="139"/>
      <c r="J73" s="77"/>
      <c r="K73" s="139"/>
      <c r="L73" s="77"/>
      <c r="M73" s="139"/>
      <c r="N73" s="77"/>
      <c r="O73" s="139"/>
      <c r="P73" s="77">
        <f>IF(P4="Milchkühe",(P7-650)/50*2.2+37.7,"")</f>
        <v>37.7</v>
      </c>
      <c r="Q73" s="139"/>
    </row>
    <row r="74" spans="1:17" ht="15">
      <c r="A74" s="138" t="s">
        <v>54</v>
      </c>
      <c r="C74" s="139"/>
      <c r="D74" s="127">
        <f>IF(D72="","",D72-D73)</f>
        <v>87.67200000000001</v>
      </c>
      <c r="E74" s="139"/>
      <c r="F74" s="77"/>
      <c r="G74" s="139"/>
      <c r="H74" s="77"/>
      <c r="I74" s="139"/>
      <c r="J74" s="77"/>
      <c r="K74" s="139"/>
      <c r="L74" s="77"/>
      <c r="M74" s="139"/>
      <c r="N74" s="77"/>
      <c r="O74" s="139"/>
      <c r="P74" s="127">
        <f>IF(P72="","",P72-P73)</f>
        <v>85.776</v>
      </c>
      <c r="Q74" s="139"/>
    </row>
    <row r="75" spans="1:17" ht="15">
      <c r="A75" s="138" t="s">
        <v>55</v>
      </c>
      <c r="C75" s="139"/>
      <c r="D75" s="127">
        <f>IF(D74="","",D74/3.17)</f>
        <v>27.65678233438486</v>
      </c>
      <c r="E75" s="139"/>
      <c r="F75" s="77"/>
      <c r="G75" s="139"/>
      <c r="H75" s="77"/>
      <c r="I75" s="139"/>
      <c r="J75" s="77"/>
      <c r="K75" s="139"/>
      <c r="L75" s="77"/>
      <c r="M75" s="139"/>
      <c r="N75" s="77"/>
      <c r="O75" s="139"/>
      <c r="P75" s="127">
        <f>IF(P74="","",P74/3.17)</f>
        <v>27.058675078864354</v>
      </c>
      <c r="Q75" s="139"/>
    </row>
    <row r="76" spans="1:17" ht="26.25" customHeight="1">
      <c r="A76" s="174" t="s">
        <v>56</v>
      </c>
      <c r="B76" s="175"/>
      <c r="C76" s="176"/>
      <c r="D76" s="140">
        <f>D75*305</f>
        <v>8435.318611987383</v>
      </c>
      <c r="E76" s="141"/>
      <c r="F76" s="123"/>
      <c r="G76" s="141"/>
      <c r="H76" s="123"/>
      <c r="I76" s="141"/>
      <c r="J76" s="123"/>
      <c r="K76" s="141"/>
      <c r="L76" s="123"/>
      <c r="M76" s="141"/>
      <c r="N76" s="123"/>
      <c r="O76" s="141"/>
      <c r="P76" s="140">
        <f>P75*305</f>
        <v>8252.895899053628</v>
      </c>
      <c r="Q76" s="141"/>
    </row>
  </sheetData>
  <sheetProtection sheet="1" objects="1" scenarios="1"/>
  <mergeCells count="83">
    <mergeCell ref="A66:B66"/>
    <mergeCell ref="A5:C5"/>
    <mergeCell ref="A4:C4"/>
    <mergeCell ref="D62:E62"/>
    <mergeCell ref="A63:B63"/>
    <mergeCell ref="A64:B64"/>
    <mergeCell ref="A65:B65"/>
    <mergeCell ref="A10:B10"/>
    <mergeCell ref="A11:B11"/>
    <mergeCell ref="A6:C6"/>
    <mergeCell ref="A76:C76"/>
    <mergeCell ref="A67:B67"/>
    <mergeCell ref="A68:B68"/>
    <mergeCell ref="A69:B69"/>
    <mergeCell ref="A70:B70"/>
    <mergeCell ref="A71:B71"/>
    <mergeCell ref="N1:P1"/>
    <mergeCell ref="A2:B2"/>
    <mergeCell ref="D4:E4"/>
    <mergeCell ref="D2:E2"/>
    <mergeCell ref="F4:I4"/>
    <mergeCell ref="N4:O4"/>
    <mergeCell ref="J4:M4"/>
    <mergeCell ref="F3:G3"/>
    <mergeCell ref="N5:O5"/>
    <mergeCell ref="N6:O6"/>
    <mergeCell ref="L5:M5"/>
    <mergeCell ref="L6:M6"/>
    <mergeCell ref="J5:K5"/>
    <mergeCell ref="J6:K6"/>
    <mergeCell ref="D6:E6"/>
    <mergeCell ref="F5:G5"/>
    <mergeCell ref="H6:I6"/>
    <mergeCell ref="F6:G6"/>
    <mergeCell ref="H5:I5"/>
    <mergeCell ref="A12:B12"/>
    <mergeCell ref="A13:B13"/>
    <mergeCell ref="A14:B14"/>
    <mergeCell ref="A21:B21"/>
    <mergeCell ref="A20:B20"/>
    <mergeCell ref="A22:B22"/>
    <mergeCell ref="A23:B23"/>
    <mergeCell ref="A24:B24"/>
    <mergeCell ref="P4:Q4"/>
    <mergeCell ref="P6:Q6"/>
    <mergeCell ref="A16:B16"/>
    <mergeCell ref="A15:B15"/>
    <mergeCell ref="A17:B17"/>
    <mergeCell ref="A18:B18"/>
    <mergeCell ref="A19:B19"/>
    <mergeCell ref="A25:B25"/>
    <mergeCell ref="A26:B26"/>
    <mergeCell ref="A27:B27"/>
    <mergeCell ref="A28:B28"/>
    <mergeCell ref="A29:B29"/>
    <mergeCell ref="A30:B30"/>
    <mergeCell ref="A31:B31"/>
    <mergeCell ref="A32:B32"/>
    <mergeCell ref="K51:L51"/>
    <mergeCell ref="K52:L52"/>
    <mergeCell ref="A33:B33"/>
    <mergeCell ref="A34:B34"/>
    <mergeCell ref="A35:B35"/>
    <mergeCell ref="C49:D50"/>
    <mergeCell ref="A36:C36"/>
    <mergeCell ref="K53:L53"/>
    <mergeCell ref="K54:L54"/>
    <mergeCell ref="K55:L55"/>
    <mergeCell ref="K56:L56"/>
    <mergeCell ref="N62:O62"/>
    <mergeCell ref="F61:I61"/>
    <mergeCell ref="J61:M61"/>
    <mergeCell ref="K57:L57"/>
    <mergeCell ref="K58:L58"/>
    <mergeCell ref="K59:L59"/>
    <mergeCell ref="F62:G62"/>
    <mergeCell ref="H62:I62"/>
    <mergeCell ref="J62:K62"/>
    <mergeCell ref="L62:M62"/>
    <mergeCell ref="A61:C61"/>
    <mergeCell ref="D61:E61"/>
    <mergeCell ref="N61:O61"/>
    <mergeCell ref="P61:Q61"/>
  </mergeCells>
  <printOptions/>
  <pageMargins left="0.5905511811023623" right="0.3937007874015748" top="1.22" bottom="0.92" header="0.26" footer="0.33"/>
  <pageSetup horizontalDpi="600" verticalDpi="600" orientation="portrait" paperSize="9" r:id="rId2"/>
  <headerFooter alignWithMargins="0">
    <oddHeader>&amp;R&amp;G</oddHeader>
    <oddFooter>&amp;L&amp;"Arial,Standard"&amp;8© &amp;10Dienstleistungszentrum Ländlicher Raum 
   Westerwald-Osteifel
   Bahnhofstr. 32, 56410 Montabaur&amp;R&amp;"Arial,Standard"&amp;10Detlef Groß, Tel. 02602 9228-14</oddFooter>
  </headerFooter>
  <rowBreaks count="1" manualBreakCount="1"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holthaus</dc:creator>
  <cp:keywords/>
  <dc:description/>
  <cp:lastModifiedBy>Holthaus</cp:lastModifiedBy>
  <cp:lastPrinted>2010-07-28T12:45:39Z</cp:lastPrinted>
  <dcterms:created xsi:type="dcterms:W3CDTF">2002-06-24T14:19:18Z</dcterms:created>
  <dcterms:modified xsi:type="dcterms:W3CDTF">2010-07-28T12:49:26Z</dcterms:modified>
  <cp:category/>
  <cp:version/>
  <cp:contentType/>
  <cp:contentStatus/>
</cp:coreProperties>
</file>